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T02総務課\★toukei★\08近統・市統計書関係\R7年市統計書\12【　】(R8.05.26起案)発刊・HP掲載決裁\02 HP用データ\02\"/>
    </mc:Choice>
  </mc:AlternateContent>
  <xr:revisionPtr revIDLastSave="0" documentId="13_ncr:1_{8E8ADAA0-6DB6-4403-9034-6A8F22038B4F}" xr6:coauthVersionLast="47" xr6:coauthVersionMax="47" xr10:uidLastSave="{00000000-0000-0000-0000-000000000000}"/>
  <bookViews>
    <workbookView xWindow="-120" yWindow="-120" windowWidth="19440" windowHeight="10020" firstSheet="1" activeTab="1" xr2:uid="{00000000-000D-0000-FFFF-FFFF00000000}"/>
  </bookViews>
  <sheets>
    <sheet name="表1.XLS" sheetId="13" state="hidden" r:id="rId1"/>
    <sheet name="5" sheetId="1" r:id="rId2"/>
    <sheet name="6" sheetId="14" r:id="rId3"/>
    <sheet name="7" sheetId="3" r:id="rId4"/>
    <sheet name="8" sheetId="4" r:id="rId5"/>
    <sheet name="9" sheetId="5" r:id="rId6"/>
    <sheet name="10" sheetId="15" r:id="rId7"/>
    <sheet name="11" sheetId="7" r:id="rId8"/>
    <sheet name="12" sheetId="8" r:id="rId9"/>
  </sheets>
  <definedNames>
    <definedName name="_xlnm.Print_Area" localSheetId="6">'10'!$A$1:$I$55</definedName>
    <definedName name="_xlnm.Print_Area" localSheetId="7">'11'!$A$1:$X$50</definedName>
    <definedName name="_xlnm.Print_Area" localSheetId="8">'12'!$A$1:$K$57</definedName>
    <definedName name="_xlnm.Print_Area" localSheetId="1">'5'!$A$1:$J$39</definedName>
    <definedName name="_xlnm.Print_Area" localSheetId="2">'6'!$A$1:$K$70</definedName>
    <definedName name="_xlnm.Print_Area" localSheetId="3">'7'!$A$1:$O$42</definedName>
    <definedName name="_xlnm.Print_Area" localSheetId="4">'8'!$A$1:$O$80</definedName>
    <definedName name="_xlnm.Print_Area" localSheetId="5">'9'!$A$1:$L$46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5" l="1"/>
  <c r="K27" i="5"/>
  <c r="J27" i="5"/>
  <c r="J26" i="5"/>
  <c r="L28" i="5"/>
  <c r="J35" i="5"/>
  <c r="L35" i="5"/>
  <c r="K35" i="5"/>
  <c r="G52" i="15"/>
  <c r="D52" i="15"/>
  <c r="G51" i="15"/>
  <c r="D51" i="15"/>
  <c r="G50" i="15"/>
  <c r="D50" i="15"/>
  <c r="G49" i="15"/>
  <c r="D49" i="15"/>
  <c r="G48" i="15"/>
  <c r="D48" i="15"/>
  <c r="G47" i="15"/>
  <c r="D47" i="15"/>
  <c r="G46" i="15"/>
  <c r="D46" i="15"/>
  <c r="G45" i="15"/>
  <c r="D45" i="15"/>
  <c r="G44" i="15"/>
  <c r="D44" i="15"/>
  <c r="G43" i="15"/>
  <c r="D43" i="15"/>
  <c r="G42" i="15"/>
  <c r="G40" i="15" s="1"/>
  <c r="D42" i="15"/>
  <c r="D40" i="15" s="1"/>
  <c r="G41" i="15"/>
  <c r="D41" i="15"/>
  <c r="I40" i="15"/>
  <c r="H40" i="15"/>
  <c r="F40" i="15"/>
  <c r="E40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H11" i="15"/>
  <c r="I11" i="15" s="1"/>
  <c r="G11" i="15"/>
  <c r="F11" i="15"/>
  <c r="E11" i="15"/>
  <c r="D11" i="15"/>
  <c r="I10" i="15"/>
  <c r="G6" i="3" l="1"/>
  <c r="J15" i="5"/>
  <c r="J16" i="5"/>
  <c r="J17" i="5"/>
  <c r="J18" i="5"/>
  <c r="J19" i="5"/>
  <c r="J20" i="5"/>
  <c r="J21" i="5"/>
  <c r="J22" i="5"/>
  <c r="J23" i="5"/>
  <c r="J24" i="5"/>
  <c r="J25" i="5"/>
  <c r="J14" i="5"/>
  <c r="K13" i="5"/>
  <c r="J13" i="5"/>
  <c r="O5" i="5" l="1"/>
  <c r="K29" i="5"/>
  <c r="K30" i="5"/>
  <c r="K31" i="5"/>
  <c r="K32" i="5"/>
  <c r="K33" i="5"/>
  <c r="K34" i="5"/>
  <c r="K36" i="5"/>
  <c r="K37" i="5"/>
  <c r="K38" i="5"/>
  <c r="K16" i="5"/>
  <c r="K15" i="5"/>
  <c r="K17" i="5"/>
  <c r="K18" i="5"/>
  <c r="K19" i="5"/>
  <c r="K20" i="5"/>
  <c r="K21" i="5"/>
  <c r="K22" i="5"/>
  <c r="K23" i="5"/>
  <c r="K24" i="5"/>
  <c r="K25" i="5"/>
  <c r="K14" i="5"/>
  <c r="J38" i="5"/>
  <c r="K26" i="5"/>
  <c r="J28" i="5"/>
  <c r="J29" i="5"/>
  <c r="J30" i="5"/>
  <c r="J31" i="5"/>
  <c r="J32" i="5"/>
  <c r="J33" i="5"/>
  <c r="J34" i="5"/>
  <c r="J36" i="5"/>
  <c r="J37" i="5"/>
  <c r="O65" i="14" l="1"/>
  <c r="N65" i="14"/>
  <c r="O64" i="14"/>
  <c r="N64" i="14"/>
  <c r="O63" i="14"/>
  <c r="N63" i="14"/>
  <c r="O62" i="14"/>
  <c r="N62" i="14"/>
  <c r="O61" i="14"/>
  <c r="N61" i="14"/>
  <c r="O60" i="14"/>
  <c r="N60" i="14"/>
  <c r="O59" i="14"/>
  <c r="N59" i="14"/>
  <c r="O58" i="14"/>
  <c r="N58" i="14"/>
  <c r="O57" i="14"/>
  <c r="N57" i="14"/>
  <c r="O56" i="14"/>
  <c r="N56" i="14"/>
  <c r="O55" i="14"/>
  <c r="N55" i="14"/>
  <c r="O54" i="14"/>
  <c r="N54" i="14"/>
  <c r="N49" i="14"/>
  <c r="N48" i="14"/>
  <c r="C25" i="13"/>
  <c r="I25" i="13" s="1"/>
  <c r="C24" i="13"/>
  <c r="I24" i="13" s="1"/>
  <c r="C23" i="13"/>
  <c r="I23" i="13" s="1"/>
  <c r="C22" i="13"/>
  <c r="I22" i="13" s="1"/>
  <c r="C21" i="13"/>
  <c r="I21" i="13" s="1"/>
  <c r="C20" i="13"/>
  <c r="I20" i="13" s="1"/>
  <c r="C19" i="13"/>
  <c r="I19" i="13" s="1"/>
  <c r="C18" i="13"/>
  <c r="I18" i="13" s="1"/>
  <c r="C17" i="13"/>
  <c r="I17" i="13" s="1"/>
  <c r="C16" i="13"/>
  <c r="I16" i="13" s="1"/>
  <c r="C15" i="13"/>
  <c r="I15" i="13" s="1"/>
  <c r="C14" i="13"/>
  <c r="I14" i="13" s="1"/>
  <c r="C13" i="13"/>
  <c r="I13" i="13" s="1"/>
  <c r="C12" i="13"/>
  <c r="I12" i="13" s="1"/>
  <c r="C11" i="13"/>
  <c r="I11" i="13" s="1"/>
  <c r="C10" i="13"/>
  <c r="I10" i="13" s="1"/>
  <c r="C9" i="13"/>
  <c r="I9" i="13" s="1"/>
  <c r="I8" i="13"/>
  <c r="F8" i="13"/>
  <c r="G8" i="13" s="1"/>
  <c r="I7" i="13"/>
  <c r="C6" i="13"/>
  <c r="F7" i="13" s="1"/>
  <c r="G7" i="13" s="1"/>
  <c r="F6" i="3"/>
  <c r="E6" i="3"/>
  <c r="D6" i="3" s="1"/>
  <c r="L12" i="3"/>
  <c r="D39" i="3"/>
  <c r="D19" i="3"/>
  <c r="L36" i="3"/>
  <c r="D38" i="3"/>
  <c r="L19" i="3"/>
  <c r="D42" i="3"/>
  <c r="D8" i="3"/>
  <c r="D31" i="3"/>
  <c r="L33" i="3"/>
  <c r="L41" i="3"/>
  <c r="L40" i="3"/>
  <c r="L39" i="3"/>
  <c r="L38" i="3"/>
  <c r="L37" i="3"/>
  <c r="L35" i="3"/>
  <c r="L34" i="3"/>
  <c r="L32" i="3"/>
  <c r="L31" i="3"/>
  <c r="L30" i="3"/>
  <c r="L29" i="3"/>
  <c r="L28" i="3"/>
  <c r="L27" i="3"/>
  <c r="L26" i="3"/>
  <c r="L25" i="3"/>
  <c r="L23" i="3"/>
  <c r="L22" i="3"/>
  <c r="L21" i="3"/>
  <c r="L20" i="3"/>
  <c r="L18" i="3"/>
  <c r="L17" i="3"/>
  <c r="L16" i="3"/>
  <c r="L15" i="3"/>
  <c r="L14" i="3"/>
  <c r="L13" i="3"/>
  <c r="L11" i="3"/>
  <c r="L10" i="3"/>
  <c r="L9" i="3"/>
  <c r="L8" i="3"/>
  <c r="L7" i="3"/>
  <c r="D41" i="3"/>
  <c r="D40" i="3"/>
  <c r="D33" i="3"/>
  <c r="D37" i="3"/>
  <c r="D36" i="3"/>
  <c r="D35" i="3"/>
  <c r="D34" i="3"/>
  <c r="D32" i="3"/>
  <c r="D30" i="3"/>
  <c r="D29" i="3"/>
  <c r="D28" i="3"/>
  <c r="D27" i="3"/>
  <c r="D26" i="3"/>
  <c r="D25" i="3"/>
  <c r="D24" i="3"/>
  <c r="D23" i="3"/>
  <c r="D22" i="3"/>
  <c r="D21" i="3"/>
  <c r="D20" i="3"/>
  <c r="D18" i="3"/>
  <c r="D17" i="3"/>
  <c r="D16" i="3"/>
  <c r="D15" i="3"/>
  <c r="D14" i="3"/>
  <c r="D13" i="3"/>
  <c r="D12" i="3"/>
  <c r="D11" i="3"/>
  <c r="F24" i="13" l="1"/>
  <c r="G24" i="13" s="1"/>
  <c r="F9" i="13"/>
  <c r="G9" i="13" s="1"/>
  <c r="F10" i="13"/>
  <c r="G10" i="13" s="1"/>
  <c r="F11" i="13"/>
  <c r="G11" i="13" s="1"/>
  <c r="F12" i="13"/>
  <c r="G12" i="13" s="1"/>
  <c r="F13" i="13"/>
  <c r="G13" i="13" s="1"/>
  <c r="F14" i="13"/>
  <c r="G14" i="13" s="1"/>
  <c r="F15" i="13"/>
  <c r="G15" i="13" s="1"/>
  <c r="F16" i="13"/>
  <c r="G16" i="13" s="1"/>
  <c r="F17" i="13"/>
  <c r="G17" i="13" s="1"/>
  <c r="F18" i="13"/>
  <c r="G18" i="13" s="1"/>
  <c r="F19" i="13"/>
  <c r="G19" i="13" s="1"/>
  <c r="F20" i="13"/>
  <c r="G20" i="13" s="1"/>
  <c r="F21" i="13"/>
  <c r="G21" i="13" s="1"/>
  <c r="F22" i="13"/>
  <c r="G22" i="13" s="1"/>
  <c r="F23" i="13"/>
  <c r="G23" i="13" s="1"/>
  <c r="F25" i="13"/>
  <c r="G25" i="13" s="1"/>
  <c r="D10" i="3"/>
  <c r="D7" i="3"/>
  <c r="L24" i="3"/>
  <c r="D9" i="3"/>
  <c r="K54" i="8" l="1"/>
  <c r="G54" i="8"/>
  <c r="F15" i="7"/>
  <c r="F27" i="7"/>
  <c r="F26" i="7"/>
  <c r="F25" i="7"/>
  <c r="F24" i="7"/>
  <c r="F23" i="7"/>
  <c r="F22" i="7"/>
  <c r="F21" i="7"/>
  <c r="F20" i="7"/>
  <c r="F19" i="7"/>
  <c r="F18" i="7"/>
  <c r="F17" i="7"/>
  <c r="F16" i="7"/>
  <c r="I25" i="5"/>
  <c r="I24" i="5"/>
  <c r="I23" i="5"/>
  <c r="I22" i="5"/>
  <c r="I21" i="5"/>
  <c r="I20" i="5"/>
  <c r="I19" i="5"/>
  <c r="I18" i="5"/>
  <c r="I17" i="5"/>
  <c r="I16" i="5"/>
  <c r="I15" i="5"/>
  <c r="I14" i="5"/>
  <c r="F25" i="5"/>
  <c r="F24" i="5"/>
  <c r="F23" i="5"/>
  <c r="F22" i="5"/>
  <c r="F21" i="5"/>
  <c r="F20" i="5"/>
  <c r="F19" i="5"/>
  <c r="F18" i="5"/>
  <c r="F17" i="5"/>
  <c r="F16" i="5"/>
  <c r="F15" i="5"/>
  <c r="F14" i="5"/>
  <c r="J54" i="8"/>
  <c r="F54" i="8"/>
  <c r="D26" i="5" l="1"/>
  <c r="T110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81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10" i="4"/>
  <c r="S110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81" i="4"/>
  <c r="R81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10" i="4"/>
  <c r="R110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10" i="4"/>
  <c r="E26" i="5"/>
  <c r="G26" i="5"/>
  <c r="H26" i="5"/>
  <c r="L31" i="5" l="1"/>
  <c r="L34" i="5"/>
  <c r="L33" i="5"/>
  <c r="L37" i="5"/>
  <c r="F26" i="5"/>
  <c r="L38" i="5"/>
  <c r="L27" i="5"/>
  <c r="L30" i="5"/>
  <c r="I26" i="5"/>
  <c r="L29" i="5"/>
  <c r="R111" i="4"/>
  <c r="R112" i="4" s="1"/>
  <c r="S111" i="4"/>
  <c r="S112" i="4" s="1"/>
  <c r="T111" i="4"/>
  <c r="T112" i="4" s="1"/>
  <c r="L36" i="5"/>
  <c r="L32" i="5"/>
  <c r="O4" i="5" l="1"/>
  <c r="L26" i="5"/>
</calcChain>
</file>

<file path=xl/sharedStrings.xml><?xml version="1.0" encoding="utf-8"?>
<sst xmlns="http://schemas.openxmlformats.org/spreadsheetml/2006/main" count="873" uniqueCount="602">
  <si>
    <t>　　　２）「丹波篠山市」は令和元年５月１日付で市名変更（旧篠山市）</t>
    <rPh sb="6" eb="8">
      <t>タンバ</t>
    </rPh>
    <rPh sb="8" eb="11">
      <t>ササヤマシ</t>
    </rPh>
    <rPh sb="13" eb="15">
      <t>レイワ</t>
    </rPh>
    <rPh sb="15" eb="16">
      <t>モト</t>
    </rPh>
    <rPh sb="16" eb="17">
      <t>ネン</t>
    </rPh>
    <rPh sb="18" eb="19">
      <t>ガツ</t>
    </rPh>
    <rPh sb="20" eb="21">
      <t>ニチ</t>
    </rPh>
    <rPh sb="21" eb="22">
      <t>ヅケ</t>
    </rPh>
    <rPh sb="23" eb="25">
      <t>シメイ</t>
    </rPh>
    <rPh sb="25" eb="27">
      <t>ヘンコウ</t>
    </rPh>
    <rPh sb="28" eb="29">
      <t>キュウ</t>
    </rPh>
    <rPh sb="29" eb="32">
      <t>ササヤマシ</t>
    </rPh>
    <phoneticPr fontId="3"/>
  </si>
  <si>
    <t>〔注〕１）令和２年は、国勢調査の確定値</t>
    <rPh sb="1" eb="2">
      <t>チュウ</t>
    </rPh>
    <rPh sb="5" eb="7">
      <t>レイワ</t>
    </rPh>
    <rPh sb="8" eb="9">
      <t>ネン</t>
    </rPh>
    <rPh sb="11" eb="13">
      <t>コクセイ</t>
    </rPh>
    <rPh sb="13" eb="15">
      <t>チョウサ</t>
    </rPh>
    <rPh sb="16" eb="19">
      <t>カクテイチ</t>
    </rPh>
    <phoneticPr fontId="5"/>
  </si>
  <si>
    <t>資料: 兵庫県企画部 統計課（兵庫の統計より）</t>
    <rPh sb="9" eb="10">
      <t>ブ</t>
    </rPh>
    <rPh sb="15" eb="17">
      <t>ヒョウゴ</t>
    </rPh>
    <rPh sb="18" eb="20">
      <t>トウケイ</t>
    </rPh>
    <phoneticPr fontId="5"/>
  </si>
  <si>
    <t xml:space="preserve"> </t>
    <phoneticPr fontId="5"/>
  </si>
  <si>
    <t>たつの市</t>
    <phoneticPr fontId="5"/>
  </si>
  <si>
    <t>加東市</t>
    <rPh sb="0" eb="2">
      <t>カトウ</t>
    </rPh>
    <rPh sb="2" eb="3">
      <t>シ</t>
    </rPh>
    <phoneticPr fontId="5"/>
  </si>
  <si>
    <t>宍粟市</t>
    <rPh sb="0" eb="2">
      <t>シソウ</t>
    </rPh>
    <rPh sb="2" eb="3">
      <t>シ</t>
    </rPh>
    <phoneticPr fontId="5"/>
  </si>
  <si>
    <t>淡路市</t>
    <rPh sb="0" eb="2">
      <t>アワジ</t>
    </rPh>
    <rPh sb="2" eb="3">
      <t>シ</t>
    </rPh>
    <phoneticPr fontId="5"/>
  </si>
  <si>
    <t>朝来市</t>
    <rPh sb="0" eb="2">
      <t>アサゴ</t>
    </rPh>
    <rPh sb="2" eb="3">
      <t>シ</t>
    </rPh>
    <phoneticPr fontId="5"/>
  </si>
  <si>
    <t>南あわじ市</t>
    <rPh sb="0" eb="1">
      <t>ミナミ</t>
    </rPh>
    <rPh sb="4" eb="5">
      <t>シ</t>
    </rPh>
    <phoneticPr fontId="5"/>
  </si>
  <si>
    <t>丹波市</t>
    <rPh sb="0" eb="2">
      <t>タンバ</t>
    </rPh>
    <rPh sb="2" eb="3">
      <t>シ</t>
    </rPh>
    <phoneticPr fontId="5"/>
  </si>
  <si>
    <t>養父市</t>
    <rPh sb="0" eb="2">
      <t>ヤブシ</t>
    </rPh>
    <rPh sb="2" eb="3">
      <t>シ</t>
    </rPh>
    <phoneticPr fontId="5"/>
  </si>
  <si>
    <t>丹波篠山市</t>
    <rPh sb="0" eb="2">
      <t>タンバ</t>
    </rPh>
    <rPh sb="2" eb="4">
      <t>ササヤマ</t>
    </rPh>
    <phoneticPr fontId="5"/>
  </si>
  <si>
    <t>加西市</t>
    <phoneticPr fontId="5"/>
  </si>
  <si>
    <t>三田市　</t>
    <phoneticPr fontId="5"/>
  </si>
  <si>
    <t>小野市</t>
    <phoneticPr fontId="5"/>
  </si>
  <si>
    <t>川西市</t>
    <phoneticPr fontId="5"/>
  </si>
  <si>
    <t>高砂市</t>
    <phoneticPr fontId="5"/>
  </si>
  <si>
    <t>三木市</t>
    <phoneticPr fontId="5"/>
  </si>
  <si>
    <t>宝塚市</t>
    <phoneticPr fontId="5"/>
  </si>
  <si>
    <t>西脇市</t>
    <phoneticPr fontId="5"/>
  </si>
  <si>
    <t>赤穂市</t>
    <phoneticPr fontId="5"/>
  </si>
  <si>
    <t>加古川市</t>
    <phoneticPr fontId="5"/>
  </si>
  <si>
    <t>豊岡市</t>
    <phoneticPr fontId="5"/>
  </si>
  <si>
    <t>相生市</t>
    <phoneticPr fontId="5"/>
  </si>
  <si>
    <t>伊丹市</t>
    <phoneticPr fontId="5"/>
  </si>
  <si>
    <t>芦屋市</t>
    <phoneticPr fontId="5"/>
  </si>
  <si>
    <t>洲本市</t>
    <phoneticPr fontId="5"/>
  </si>
  <si>
    <t xml:space="preserve">
</t>
    <phoneticPr fontId="3"/>
  </si>
  <si>
    <t>西宮市</t>
    <phoneticPr fontId="5"/>
  </si>
  <si>
    <t>　</t>
    <phoneticPr fontId="3"/>
  </si>
  <si>
    <t>明石市</t>
    <phoneticPr fontId="5"/>
  </si>
  <si>
    <t>尼崎市</t>
    <phoneticPr fontId="5"/>
  </si>
  <si>
    <t>姫路市</t>
    <phoneticPr fontId="5"/>
  </si>
  <si>
    <t>神戸市</t>
    <phoneticPr fontId="5"/>
  </si>
  <si>
    <t>郡部計</t>
    <phoneticPr fontId="5"/>
  </si>
  <si>
    <t>市部計</t>
    <phoneticPr fontId="5"/>
  </si>
  <si>
    <t>　県　計</t>
    <rPh sb="1" eb="2">
      <t>ケン</t>
    </rPh>
    <rPh sb="3" eb="4">
      <t>ケイ</t>
    </rPh>
    <phoneticPr fontId="3"/>
  </si>
  <si>
    <t>令和5年
(2023年)</t>
    <rPh sb="0" eb="1">
      <t>レイ</t>
    </rPh>
    <rPh sb="1" eb="2">
      <t>ワ</t>
    </rPh>
    <rPh sb="3" eb="4">
      <t>ネン</t>
    </rPh>
    <rPh sb="4" eb="5">
      <t>ヘイネン</t>
    </rPh>
    <rPh sb="10" eb="11">
      <t>ネン</t>
    </rPh>
    <phoneticPr fontId="3"/>
  </si>
  <si>
    <t>令和4年
(2022年)</t>
    <rPh sb="0" eb="1">
      <t>レイ</t>
    </rPh>
    <rPh sb="1" eb="2">
      <t>ワ</t>
    </rPh>
    <rPh sb="3" eb="4">
      <t>ネン</t>
    </rPh>
    <rPh sb="4" eb="5">
      <t>ヘイネン</t>
    </rPh>
    <rPh sb="10" eb="11">
      <t>ネン</t>
    </rPh>
    <phoneticPr fontId="3"/>
  </si>
  <si>
    <t>令和3年
(2021年)</t>
    <rPh sb="0" eb="1">
      <t>レイ</t>
    </rPh>
    <rPh sb="1" eb="2">
      <t>ワ</t>
    </rPh>
    <rPh sb="3" eb="4">
      <t>ネン</t>
    </rPh>
    <rPh sb="4" eb="5">
      <t>ヘイネン</t>
    </rPh>
    <rPh sb="10" eb="11">
      <t>ネン</t>
    </rPh>
    <phoneticPr fontId="3"/>
  </si>
  <si>
    <t>令和2年
(2020年)</t>
    <rPh sb="0" eb="1">
      <t>レイ</t>
    </rPh>
    <rPh sb="1" eb="2">
      <t>ワ</t>
    </rPh>
    <rPh sb="3" eb="4">
      <t>ネン</t>
    </rPh>
    <rPh sb="4" eb="5">
      <t>ヘイネン</t>
    </rPh>
    <rPh sb="10" eb="11">
      <t>ネン</t>
    </rPh>
    <phoneticPr fontId="3"/>
  </si>
  <si>
    <t>令和元年
(2019年)</t>
    <rPh sb="0" eb="1">
      <t>レイ</t>
    </rPh>
    <rPh sb="1" eb="2">
      <t>ワ</t>
    </rPh>
    <rPh sb="2" eb="4">
      <t>ガンネン</t>
    </rPh>
    <rPh sb="4" eb="5">
      <t>ヘイネン</t>
    </rPh>
    <rPh sb="10" eb="11">
      <t>ネン</t>
    </rPh>
    <phoneticPr fontId="3"/>
  </si>
  <si>
    <t>　市　別</t>
    <rPh sb="1" eb="2">
      <t>シ</t>
    </rPh>
    <rPh sb="3" eb="4">
      <t>ベツ</t>
    </rPh>
    <phoneticPr fontId="3"/>
  </si>
  <si>
    <t>(単位：人)</t>
    <rPh sb="1" eb="3">
      <t>タンイ</t>
    </rPh>
    <rPh sb="4" eb="5">
      <t>ニン</t>
    </rPh>
    <phoneticPr fontId="3"/>
  </si>
  <si>
    <t>２－１．兵庫県下各市の人口の推移（各年１０月１日現在）</t>
    <phoneticPr fontId="5"/>
  </si>
  <si>
    <t>　　　５）面積は、国土地理院全国都道府県市区町村別面積では、25.00㎢。</t>
    <rPh sb="5" eb="7">
      <t>メンセキ</t>
    </rPh>
    <rPh sb="9" eb="11">
      <t>コクド</t>
    </rPh>
    <rPh sb="11" eb="13">
      <t>チリ</t>
    </rPh>
    <rPh sb="13" eb="14">
      <t>イン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phoneticPr fontId="5"/>
  </si>
  <si>
    <t>　　　４）老年人口指数＝（６５歳以上人口）／（１５～６４歳人口）×１００</t>
    <rPh sb="5" eb="7">
      <t>ロウネン</t>
    </rPh>
    <rPh sb="7" eb="9">
      <t>ジンコウ</t>
    </rPh>
    <rPh sb="9" eb="11">
      <t>シスウ</t>
    </rPh>
    <rPh sb="15" eb="16">
      <t>サイ</t>
    </rPh>
    <rPh sb="16" eb="18">
      <t>イジョウ</t>
    </rPh>
    <rPh sb="18" eb="20">
      <t>ジンコウ</t>
    </rPh>
    <rPh sb="28" eb="29">
      <t>サイ</t>
    </rPh>
    <rPh sb="29" eb="31">
      <t>ジンコウ</t>
    </rPh>
    <phoneticPr fontId="5"/>
  </si>
  <si>
    <t>　　　２）国勢調査は１０月１日現在。    ３）生産年齢人口は、１５歳～６４歳人口。</t>
    <phoneticPr fontId="5"/>
  </si>
  <si>
    <t>〔注〕１）昭和１０年第４回国勢調査までは、旧伊丹町の数値である。昭和１５年に旧稲野村、</t>
    <rPh sb="5" eb="7">
      <t>ショウワ</t>
    </rPh>
    <rPh sb="9" eb="10">
      <t>ネン</t>
    </rPh>
    <rPh sb="10" eb="13">
      <t>ダイ４カイ</t>
    </rPh>
    <rPh sb="13" eb="15">
      <t>コクセイ</t>
    </rPh>
    <rPh sb="15" eb="17">
      <t>チョウサ</t>
    </rPh>
    <rPh sb="21" eb="22">
      <t>キュウ</t>
    </rPh>
    <rPh sb="22" eb="24">
      <t>イタミ</t>
    </rPh>
    <rPh sb="24" eb="25">
      <t>マチ</t>
    </rPh>
    <rPh sb="26" eb="28">
      <t>スウチ</t>
    </rPh>
    <phoneticPr fontId="5"/>
  </si>
  <si>
    <t xml:space="preserve"> 　 〃</t>
    <phoneticPr fontId="5"/>
  </si>
  <si>
    <t>12月</t>
  </si>
  <si>
    <t xml:space="preserve">  　〃</t>
    <phoneticPr fontId="5"/>
  </si>
  <si>
    <t>11月</t>
  </si>
  <si>
    <t>10月</t>
  </si>
  <si>
    <t>9月</t>
    <phoneticPr fontId="3"/>
  </si>
  <si>
    <t>8月</t>
    <phoneticPr fontId="3"/>
  </si>
  <si>
    <t>7月</t>
    <phoneticPr fontId="3"/>
  </si>
  <si>
    <t>6月</t>
    <phoneticPr fontId="3"/>
  </si>
  <si>
    <t>5月</t>
    <phoneticPr fontId="3"/>
  </si>
  <si>
    <t>　</t>
    <phoneticPr fontId="5"/>
  </si>
  <si>
    <t>4月</t>
    <phoneticPr fontId="3"/>
  </si>
  <si>
    <t>3月</t>
    <phoneticPr fontId="3"/>
  </si>
  <si>
    <t>2月</t>
    <phoneticPr fontId="3"/>
  </si>
  <si>
    <t>推計人口(各月1日)</t>
    <rPh sb="2" eb="4">
      <t>ジンコウ</t>
    </rPh>
    <rPh sb="5" eb="7">
      <t>カクツキ</t>
    </rPh>
    <phoneticPr fontId="5"/>
  </si>
  <si>
    <t>1月</t>
    <phoneticPr fontId="3"/>
  </si>
  <si>
    <t>令和5年</t>
    <rPh sb="0" eb="1">
      <t>レイ</t>
    </rPh>
    <rPh sb="1" eb="2">
      <t>ワ</t>
    </rPh>
    <rPh sb="3" eb="4">
      <t>ネン</t>
    </rPh>
    <phoneticPr fontId="5"/>
  </si>
  <si>
    <t>老年人口指数</t>
    <rPh sb="0" eb="2">
      <t>ロウネン</t>
    </rPh>
    <rPh sb="2" eb="4">
      <t>ジンコウ</t>
    </rPh>
    <rPh sb="4" eb="6">
      <t>シスウ</t>
    </rPh>
    <phoneticPr fontId="5"/>
  </si>
  <si>
    <t>65歳以上人口</t>
    <rPh sb="2" eb="3">
      <t>サイ</t>
    </rPh>
    <rPh sb="3" eb="5">
      <t>イジョウ</t>
    </rPh>
    <rPh sb="5" eb="7">
      <t>ジンコウ</t>
    </rPh>
    <phoneticPr fontId="5"/>
  </si>
  <si>
    <t>令和4年</t>
    <rPh sb="0" eb="1">
      <t>レイ</t>
    </rPh>
    <rPh sb="1" eb="2">
      <t>ワ</t>
    </rPh>
    <rPh sb="3" eb="4">
      <t>ネン</t>
    </rPh>
    <phoneticPr fontId="5"/>
  </si>
  <si>
    <t>推計人口(10.1)</t>
    <rPh sb="0" eb="2">
      <t>スイケイ</t>
    </rPh>
    <rPh sb="2" eb="4">
      <t>ジンコウ</t>
    </rPh>
    <phoneticPr fontId="5"/>
  </si>
  <si>
    <t>令和3年</t>
    <rPh sb="0" eb="2">
      <t>レイワ</t>
    </rPh>
    <rPh sb="3" eb="4">
      <t>ネン</t>
    </rPh>
    <phoneticPr fontId="5"/>
  </si>
  <si>
    <t>481人増加</t>
    <rPh sb="3" eb="4">
      <t>ニン</t>
    </rPh>
    <rPh sb="4" eb="6">
      <t>ゾウカ</t>
    </rPh>
    <phoneticPr fontId="3"/>
  </si>
  <si>
    <t>第21回国勢調査</t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</si>
  <si>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t>令和2年</t>
    <rPh sb="0" eb="1">
      <t>レイ</t>
    </rPh>
    <rPh sb="1" eb="2">
      <t>ワ</t>
    </rPh>
    <rPh sb="3" eb="4">
      <t>ネン</t>
    </rPh>
    <phoneticPr fontId="5"/>
  </si>
  <si>
    <t>令和元年</t>
    <rPh sb="0" eb="1">
      <t>レイ</t>
    </rPh>
    <rPh sb="1" eb="2">
      <t>ワ</t>
    </rPh>
    <rPh sb="2" eb="4">
      <t>ガンネン</t>
    </rPh>
    <phoneticPr fontId="5"/>
  </si>
  <si>
    <t>平成30年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</si>
  <si>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</si>
  <si>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</si>
  <si>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第20回国勢調査</t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</si>
  <si>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t>平成27年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</si>
  <si>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</si>
  <si>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平成25年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</si>
  <si>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</si>
  <si>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</si>
  <si>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第19回国勢調査</t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</si>
  <si>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t>平成22年</t>
    <rPh sb="0" eb="2">
      <t>ヘイセイ</t>
    </rPh>
    <rPh sb="4" eb="5">
      <t>ネン</t>
    </rPh>
    <phoneticPr fontId="5"/>
  </si>
  <si>
    <t>推計人口(10.1)</t>
    <phoneticPr fontId="5"/>
  </si>
  <si>
    <t>平成21年</t>
    <rPh sb="0" eb="2">
      <t>ヘイセイ</t>
    </rPh>
    <rPh sb="4" eb="5">
      <t>ネン</t>
    </rPh>
    <phoneticPr fontId="5"/>
  </si>
  <si>
    <t xml:space="preserve"> 女</t>
  </si>
  <si>
    <t>男</t>
  </si>
  <si>
    <t>総 　数</t>
  </si>
  <si>
    <t xml:space="preserve">      </t>
  </si>
  <si>
    <t>摘　　要</t>
  </si>
  <si>
    <t>　　　　　　　(人)</t>
    <phoneticPr fontId="5"/>
  </si>
  <si>
    <t>世帯数</t>
  </si>
  <si>
    <t>面 積</t>
    <phoneticPr fontId="5"/>
  </si>
  <si>
    <t>年　月</t>
  </si>
  <si>
    <t xml:space="preserve">           </t>
  </si>
  <si>
    <t xml:space="preserve">人口
密度 </t>
    <phoneticPr fontId="5"/>
  </si>
  <si>
    <t>老年人口
指数</t>
    <rPh sb="0" eb="2">
      <t>ロウネン</t>
    </rPh>
    <rPh sb="2" eb="4">
      <t>ジンコウ</t>
    </rPh>
    <phoneticPr fontId="5"/>
  </si>
  <si>
    <t>生産年齢
人口</t>
    <rPh sb="0" eb="2">
      <t>セイサン</t>
    </rPh>
    <rPh sb="2" eb="4">
      <t>ネンレイ</t>
    </rPh>
    <phoneticPr fontId="5"/>
  </si>
  <si>
    <t>人   　 口</t>
    <phoneticPr fontId="5"/>
  </si>
  <si>
    <t>平成20年</t>
    <rPh sb="0" eb="2">
      <t>ヘイセイ</t>
    </rPh>
    <rPh sb="4" eb="5">
      <t>ネン</t>
    </rPh>
    <phoneticPr fontId="5"/>
  </si>
  <si>
    <t>平成19年</t>
    <rPh sb="0" eb="2">
      <t>ヘイセイ</t>
    </rPh>
    <rPh sb="4" eb="5">
      <t>ネン</t>
    </rPh>
    <phoneticPr fontId="5"/>
  </si>
  <si>
    <t>平成18年</t>
    <rPh sb="0" eb="2">
      <t>ヘイセイ</t>
    </rPh>
    <rPh sb="4" eb="5">
      <t>ネン</t>
    </rPh>
    <phoneticPr fontId="5"/>
  </si>
  <si>
    <t>第18回国勢調査</t>
    <rPh sb="0" eb="1">
      <t>ダイ</t>
    </rPh>
    <rPh sb="3" eb="4">
      <t>カイ</t>
    </rPh>
    <rPh sb="4" eb="6">
      <t>コクセイ</t>
    </rPh>
    <rPh sb="6" eb="8">
      <t>チョウサ</t>
    </rPh>
    <phoneticPr fontId="5"/>
  </si>
  <si>
    <t>平成17年</t>
    <rPh sb="0" eb="2">
      <t>ヘイセイ</t>
    </rPh>
    <rPh sb="4" eb="5">
      <t>ネン</t>
    </rPh>
    <phoneticPr fontId="5"/>
  </si>
  <si>
    <t>平成16年</t>
    <rPh sb="0" eb="2">
      <t>ヘイセイ</t>
    </rPh>
    <rPh sb="4" eb="5">
      <t>ネン</t>
    </rPh>
    <phoneticPr fontId="5"/>
  </si>
  <si>
    <t>平成15年</t>
    <rPh sb="0" eb="2">
      <t>ヘイセイ</t>
    </rPh>
    <rPh sb="4" eb="5">
      <t>ネン</t>
    </rPh>
    <phoneticPr fontId="5"/>
  </si>
  <si>
    <t>平成14年</t>
    <rPh sb="0" eb="2">
      <t>ヘイセイ</t>
    </rPh>
    <rPh sb="4" eb="5">
      <t>ネン</t>
    </rPh>
    <phoneticPr fontId="5"/>
  </si>
  <si>
    <t>推計人口(10.1)</t>
    <rPh sb="2" eb="4">
      <t>ジンコウ</t>
    </rPh>
    <phoneticPr fontId="5"/>
  </si>
  <si>
    <t>平成13年</t>
    <rPh sb="0" eb="2">
      <t>ヘイセイ</t>
    </rPh>
    <rPh sb="4" eb="5">
      <t>ネン</t>
    </rPh>
    <phoneticPr fontId="5"/>
  </si>
  <si>
    <t>第17回国勢調査</t>
    <phoneticPr fontId="5"/>
  </si>
  <si>
    <t>平成12年</t>
    <rPh sb="0" eb="2">
      <t>ヘイセイ</t>
    </rPh>
    <rPh sb="4" eb="5">
      <t>ネン</t>
    </rPh>
    <phoneticPr fontId="5"/>
  </si>
  <si>
    <t>平成11年</t>
    <rPh sb="0" eb="2">
      <t>ヘイセイ</t>
    </rPh>
    <rPh sb="4" eb="5">
      <t>ネン</t>
    </rPh>
    <phoneticPr fontId="5"/>
  </si>
  <si>
    <t>平成10年</t>
    <rPh sb="0" eb="2">
      <t>ヘイセイ</t>
    </rPh>
    <rPh sb="4" eb="5">
      <t>ネン</t>
    </rPh>
    <phoneticPr fontId="5"/>
  </si>
  <si>
    <t>平成9年</t>
    <rPh sb="0" eb="2">
      <t>ヘイセイ</t>
    </rPh>
    <rPh sb="3" eb="4">
      <t>ネン</t>
    </rPh>
    <phoneticPr fontId="5"/>
  </si>
  <si>
    <t>平成8年</t>
    <rPh sb="0" eb="2">
      <t>ヘイセイ</t>
    </rPh>
    <rPh sb="3" eb="4">
      <t>ネン</t>
    </rPh>
    <phoneticPr fontId="5"/>
  </si>
  <si>
    <t>第16回国勢調査</t>
    <phoneticPr fontId="5"/>
  </si>
  <si>
    <t>平成7年</t>
    <rPh sb="0" eb="2">
      <t>ヘイセイ</t>
    </rPh>
    <rPh sb="3" eb="4">
      <t>ネン</t>
    </rPh>
    <phoneticPr fontId="5"/>
  </si>
  <si>
    <t>第15回国勢調査</t>
    <phoneticPr fontId="5"/>
  </si>
  <si>
    <t>平成2年</t>
    <rPh sb="0" eb="2">
      <t>ヘイセイ</t>
    </rPh>
    <rPh sb="3" eb="4">
      <t>ネン</t>
    </rPh>
    <phoneticPr fontId="5"/>
  </si>
  <si>
    <t>第14回   〃</t>
    <phoneticPr fontId="5"/>
  </si>
  <si>
    <t>昭和60年</t>
    <rPh sb="0" eb="2">
      <t>ショウワ</t>
    </rPh>
    <rPh sb="4" eb="5">
      <t>ネン</t>
    </rPh>
    <phoneticPr fontId="5"/>
  </si>
  <si>
    <t>第13回   〃</t>
    <rPh sb="3" eb="4">
      <t>カイ</t>
    </rPh>
    <phoneticPr fontId="5"/>
  </si>
  <si>
    <t>昭和55年</t>
    <rPh sb="0" eb="2">
      <t>ショウワ</t>
    </rPh>
    <rPh sb="4" eb="5">
      <t>ネン</t>
    </rPh>
    <phoneticPr fontId="5"/>
  </si>
  <si>
    <t>第12回   〃</t>
    <rPh sb="3" eb="4">
      <t>カイ</t>
    </rPh>
    <phoneticPr fontId="5"/>
  </si>
  <si>
    <t>昭和50年</t>
    <rPh sb="0" eb="2">
      <t>ショウワ</t>
    </rPh>
    <rPh sb="4" eb="5">
      <t>ネン</t>
    </rPh>
    <phoneticPr fontId="5"/>
  </si>
  <si>
    <t>第11回   〃</t>
    <phoneticPr fontId="5"/>
  </si>
  <si>
    <t>昭和45年</t>
    <rPh sb="0" eb="2">
      <t>ショウワ</t>
    </rPh>
    <rPh sb="4" eb="5">
      <t>ネン</t>
    </rPh>
    <phoneticPr fontId="5"/>
  </si>
  <si>
    <t>第10回   〃</t>
    <phoneticPr fontId="5"/>
  </si>
  <si>
    <t>昭和40年</t>
    <rPh sb="0" eb="2">
      <t>ショウワ</t>
    </rPh>
    <rPh sb="4" eb="5">
      <t>ネン</t>
    </rPh>
    <phoneticPr fontId="5"/>
  </si>
  <si>
    <t>第9回   〃</t>
    <phoneticPr fontId="5"/>
  </si>
  <si>
    <t>昭和35年</t>
    <rPh sb="0" eb="2">
      <t>ショウワ</t>
    </rPh>
    <rPh sb="4" eb="5">
      <t>ネン</t>
    </rPh>
    <phoneticPr fontId="5"/>
  </si>
  <si>
    <t>第8回   〃</t>
    <phoneticPr fontId="5"/>
  </si>
  <si>
    <t>昭和30年</t>
    <rPh sb="0" eb="2">
      <t>ショウワ</t>
    </rPh>
    <rPh sb="4" eb="5">
      <t>ネン</t>
    </rPh>
    <phoneticPr fontId="5"/>
  </si>
  <si>
    <t>第7回   〃</t>
    <phoneticPr fontId="5"/>
  </si>
  <si>
    <t>昭和25年</t>
    <rPh sb="0" eb="2">
      <t>ショウワ</t>
    </rPh>
    <rPh sb="4" eb="5">
      <t>ネン</t>
    </rPh>
    <phoneticPr fontId="5"/>
  </si>
  <si>
    <t>第6回国勢調査</t>
    <phoneticPr fontId="5"/>
  </si>
  <si>
    <t>昭和22年</t>
    <rPh sb="0" eb="2">
      <t>ショウワ</t>
    </rPh>
    <rPh sb="4" eb="5">
      <t>ネン</t>
    </rPh>
    <phoneticPr fontId="5"/>
  </si>
  <si>
    <t>第2回人口調査</t>
    <phoneticPr fontId="5"/>
  </si>
  <si>
    <t>昭和20年</t>
    <rPh sb="0" eb="2">
      <t>ショウワ</t>
    </rPh>
    <rPh sb="4" eb="5">
      <t>ネン</t>
    </rPh>
    <phoneticPr fontId="5"/>
  </si>
  <si>
    <t>市制施行(11.10)</t>
  </si>
  <si>
    <t>昭和15年</t>
    <rPh sb="4" eb="5">
      <t>ネン</t>
    </rPh>
    <phoneticPr fontId="5"/>
  </si>
  <si>
    <t>第5回   〃</t>
    <phoneticPr fontId="5"/>
  </si>
  <si>
    <t>昭和15年</t>
    <rPh sb="0" eb="2">
      <t>ショウワ</t>
    </rPh>
    <rPh sb="4" eb="5">
      <t>ネン</t>
    </rPh>
    <phoneticPr fontId="5"/>
  </si>
  <si>
    <t>第4回   〃</t>
    <phoneticPr fontId="5"/>
  </si>
  <si>
    <t>昭和10年</t>
    <rPh sb="0" eb="2">
      <t>ショウワ</t>
    </rPh>
    <rPh sb="4" eb="5">
      <t>ネン</t>
    </rPh>
    <phoneticPr fontId="5"/>
  </si>
  <si>
    <t>第3回   〃</t>
    <phoneticPr fontId="5"/>
  </si>
  <si>
    <t>第2回   〃</t>
    <phoneticPr fontId="5"/>
  </si>
  <si>
    <t>第1回国勢調査</t>
    <phoneticPr fontId="5"/>
  </si>
  <si>
    <t>(人/㎢)</t>
    <phoneticPr fontId="5"/>
  </si>
  <si>
    <t>(㎢)</t>
    <phoneticPr fontId="5"/>
  </si>
  <si>
    <t>２－２．伊丹市の人口等の推移</t>
    <phoneticPr fontId="5"/>
  </si>
  <si>
    <t>下河原</t>
  </si>
  <si>
    <t>若菱町</t>
  </si>
  <si>
    <t>清水</t>
  </si>
  <si>
    <t>山田</t>
  </si>
  <si>
    <t>桜ケ丘</t>
  </si>
  <si>
    <t>森本</t>
  </si>
  <si>
    <t>御願塚</t>
  </si>
  <si>
    <t>宮ノ前</t>
  </si>
  <si>
    <t>昆陽南</t>
  </si>
  <si>
    <t>南本町</t>
  </si>
  <si>
    <t>昆陽東</t>
  </si>
  <si>
    <t>南野北</t>
  </si>
  <si>
    <t>昆陽北</t>
  </si>
  <si>
    <t>南野</t>
  </si>
  <si>
    <t>昆陽泉町</t>
  </si>
  <si>
    <t>南町</t>
  </si>
  <si>
    <t>昆陽池</t>
  </si>
  <si>
    <t>南鈴原</t>
  </si>
  <si>
    <t>昆陽</t>
  </si>
  <si>
    <t>緑ケ丘</t>
  </si>
  <si>
    <t>鴻池</t>
  </si>
  <si>
    <t>瑞穂町</t>
  </si>
  <si>
    <t>桑津</t>
  </si>
  <si>
    <t>瑞原</t>
  </si>
  <si>
    <t>車塚</t>
  </si>
  <si>
    <t>瑞ケ丘</t>
  </si>
  <si>
    <t>口酒井</t>
  </si>
  <si>
    <t>美鈴町</t>
  </si>
  <si>
    <t>行基町</t>
  </si>
  <si>
    <t>松ケ丘</t>
  </si>
  <si>
    <t>北本町</t>
  </si>
  <si>
    <t>堀池</t>
  </si>
  <si>
    <t>北野</t>
  </si>
  <si>
    <t>船原</t>
  </si>
  <si>
    <t>北園</t>
  </si>
  <si>
    <t>藤ノ木</t>
  </si>
  <si>
    <t>北河原</t>
  </si>
  <si>
    <t>広畑</t>
  </si>
  <si>
    <t>北伊丹</t>
  </si>
  <si>
    <t>平松</t>
  </si>
  <si>
    <t>春日丘</t>
  </si>
  <si>
    <t>東野</t>
  </si>
  <si>
    <t>柏木町</t>
  </si>
  <si>
    <t>東有岡</t>
  </si>
  <si>
    <t>奥畑</t>
  </si>
  <si>
    <t>野間北</t>
  </si>
  <si>
    <t>荻野西</t>
  </si>
  <si>
    <t>野間</t>
  </si>
  <si>
    <t>荻野</t>
  </si>
  <si>
    <t>西野</t>
  </si>
  <si>
    <t>大野</t>
  </si>
  <si>
    <t>西台</t>
  </si>
  <si>
    <t>大鹿</t>
  </si>
  <si>
    <t>中野東</t>
  </si>
  <si>
    <t>梅ノ木</t>
  </si>
  <si>
    <t>中野西</t>
  </si>
  <si>
    <t>岩屋</t>
  </si>
  <si>
    <t>中野北</t>
  </si>
  <si>
    <t>鋳物師</t>
  </si>
  <si>
    <t>寺本東</t>
  </si>
  <si>
    <t>稲野町</t>
  </si>
  <si>
    <t>寺本</t>
  </si>
  <si>
    <t>伊丹</t>
  </si>
  <si>
    <t>中央</t>
  </si>
  <si>
    <t>池尻</t>
  </si>
  <si>
    <t>高台</t>
  </si>
  <si>
    <t>安堂寺町</t>
  </si>
  <si>
    <t>千僧</t>
  </si>
  <si>
    <t>荒牧南</t>
  </si>
  <si>
    <t>鈴原町</t>
  </si>
  <si>
    <t>荒牧</t>
  </si>
  <si>
    <t>全 市 合 計</t>
  </si>
  <si>
    <t>人</t>
  </si>
  <si>
    <t>女</t>
  </si>
  <si>
    <t>計</t>
  </si>
  <si>
    <t>人　口</t>
  </si>
  <si>
    <t>町・大字名</t>
  </si>
  <si>
    <t>平 均 年 齢</t>
  </si>
  <si>
    <t xml:space="preserve"> 70 歳</t>
    <phoneticPr fontId="15"/>
  </si>
  <si>
    <t>75 歳以上</t>
    <phoneticPr fontId="15"/>
  </si>
  <si>
    <t xml:space="preserve"> 69 歳</t>
    <phoneticPr fontId="15"/>
  </si>
  <si>
    <t>65 歳以上</t>
    <phoneticPr fontId="15"/>
  </si>
  <si>
    <t xml:space="preserve"> 68 歳</t>
    <phoneticPr fontId="15"/>
  </si>
  <si>
    <t>15～64 歳</t>
    <phoneticPr fontId="15"/>
  </si>
  <si>
    <t xml:space="preserve"> 67 歳</t>
    <phoneticPr fontId="15"/>
  </si>
  <si>
    <t>15 歳未満</t>
    <phoneticPr fontId="15"/>
  </si>
  <si>
    <t xml:space="preserve"> 66 歳</t>
    <phoneticPr fontId="15"/>
  </si>
  <si>
    <t xml:space="preserve"> 年齢別割合(%)</t>
  </si>
  <si>
    <t xml:space="preserve"> 65 歳</t>
    <phoneticPr fontId="15"/>
  </si>
  <si>
    <t xml:space="preserve"> 64 歳</t>
    <phoneticPr fontId="15"/>
  </si>
  <si>
    <t xml:space="preserve"> 63 歳</t>
    <phoneticPr fontId="15"/>
  </si>
  <si>
    <t xml:space="preserve"> 62 歳</t>
    <phoneticPr fontId="15"/>
  </si>
  <si>
    <t xml:space="preserve"> 61 歳</t>
    <phoneticPr fontId="15"/>
  </si>
  <si>
    <t xml:space="preserve"> (再掲)</t>
  </si>
  <si>
    <t xml:space="preserve"> 60 歳</t>
    <phoneticPr fontId="15"/>
  </si>
  <si>
    <t xml:space="preserve"> 59 歳</t>
    <phoneticPr fontId="15"/>
  </si>
  <si>
    <t xml:space="preserve"> 58 歳</t>
    <phoneticPr fontId="15"/>
  </si>
  <si>
    <t xml:space="preserve"> 57 歳</t>
    <phoneticPr fontId="15"/>
  </si>
  <si>
    <t xml:space="preserve">95 ～ 99 歳 </t>
    <phoneticPr fontId="15"/>
  </si>
  <si>
    <t xml:space="preserve"> 56 歳</t>
    <phoneticPr fontId="15"/>
  </si>
  <si>
    <t xml:space="preserve"> 90 ～ 94 歳 </t>
    <phoneticPr fontId="15"/>
  </si>
  <si>
    <t xml:space="preserve"> 55 歳</t>
    <phoneticPr fontId="15"/>
  </si>
  <si>
    <t xml:space="preserve"> 85 ～ 89 歳 </t>
    <phoneticPr fontId="15"/>
  </si>
  <si>
    <t xml:space="preserve"> 54 歳</t>
    <phoneticPr fontId="15"/>
  </si>
  <si>
    <t xml:space="preserve"> 80 ～ 84 歳 </t>
    <phoneticPr fontId="15"/>
  </si>
  <si>
    <t xml:space="preserve"> 53 歳</t>
    <phoneticPr fontId="15"/>
  </si>
  <si>
    <t xml:space="preserve"> 75 ～ 79 歳 </t>
    <phoneticPr fontId="15"/>
  </si>
  <si>
    <t xml:space="preserve"> 52 歳</t>
    <phoneticPr fontId="15"/>
  </si>
  <si>
    <t xml:space="preserve"> 70 ～ 74 歳 </t>
    <phoneticPr fontId="15"/>
  </si>
  <si>
    <t xml:space="preserve"> 51 歳</t>
    <phoneticPr fontId="15"/>
  </si>
  <si>
    <t xml:space="preserve"> 65 ～ 69 歳 </t>
    <phoneticPr fontId="15"/>
  </si>
  <si>
    <t xml:space="preserve"> 50 歳</t>
    <phoneticPr fontId="15"/>
  </si>
  <si>
    <t xml:space="preserve"> 60 ～ 64 歳 </t>
    <phoneticPr fontId="15"/>
  </si>
  <si>
    <t xml:space="preserve"> 49 歳</t>
    <phoneticPr fontId="15"/>
  </si>
  <si>
    <t>55 ～ 59 歳</t>
    <phoneticPr fontId="15"/>
  </si>
  <si>
    <t xml:space="preserve"> 48 歳</t>
    <phoneticPr fontId="15"/>
  </si>
  <si>
    <t xml:space="preserve"> 50 ～ 54 歳 </t>
    <phoneticPr fontId="15"/>
  </si>
  <si>
    <t xml:space="preserve"> 47 歳</t>
    <phoneticPr fontId="15"/>
  </si>
  <si>
    <t xml:space="preserve"> 45 ～ 49 歳 </t>
    <phoneticPr fontId="15"/>
  </si>
  <si>
    <t xml:space="preserve"> 46 歳</t>
    <phoneticPr fontId="15"/>
  </si>
  <si>
    <t xml:space="preserve"> 40 ～ 44 歳 </t>
    <phoneticPr fontId="15"/>
  </si>
  <si>
    <t xml:space="preserve"> 45 歳</t>
    <phoneticPr fontId="15"/>
  </si>
  <si>
    <t xml:space="preserve"> 35 ～ 39 歳 </t>
    <phoneticPr fontId="15"/>
  </si>
  <si>
    <t xml:space="preserve"> 44 歳</t>
    <phoneticPr fontId="15"/>
  </si>
  <si>
    <t xml:space="preserve"> 30 ～ 34 歳 </t>
    <phoneticPr fontId="15"/>
  </si>
  <si>
    <t xml:space="preserve"> 43 歳</t>
    <phoneticPr fontId="15"/>
  </si>
  <si>
    <t xml:space="preserve"> 25 ～ 29 歳 </t>
    <phoneticPr fontId="15"/>
  </si>
  <si>
    <t xml:space="preserve"> 42 歳</t>
    <phoneticPr fontId="15"/>
  </si>
  <si>
    <t xml:space="preserve"> 20 ～ 24 歳 </t>
    <phoneticPr fontId="15"/>
  </si>
  <si>
    <t xml:space="preserve"> 41 歳</t>
    <phoneticPr fontId="15"/>
  </si>
  <si>
    <t xml:space="preserve"> 15 ～ 19 歳 </t>
    <phoneticPr fontId="15"/>
  </si>
  <si>
    <t xml:space="preserve"> 40 歳</t>
    <phoneticPr fontId="15"/>
  </si>
  <si>
    <t xml:space="preserve"> 10 ～ 14 歳 </t>
    <phoneticPr fontId="15"/>
  </si>
  <si>
    <t xml:space="preserve"> 39 歳</t>
    <phoneticPr fontId="15"/>
  </si>
  <si>
    <t>5 ～ 9 歳</t>
    <phoneticPr fontId="15"/>
  </si>
  <si>
    <t xml:space="preserve"> 38 歳</t>
    <phoneticPr fontId="15"/>
  </si>
  <si>
    <t>0 ～ 4 歳</t>
    <phoneticPr fontId="15"/>
  </si>
  <si>
    <t xml:space="preserve"> 37 歳</t>
    <phoneticPr fontId="15"/>
  </si>
  <si>
    <t>(5 歳区分）</t>
    <phoneticPr fontId="15"/>
  </si>
  <si>
    <t xml:space="preserve"> 36 歳</t>
    <phoneticPr fontId="15"/>
  </si>
  <si>
    <t xml:space="preserve"> 35 歳</t>
    <phoneticPr fontId="15"/>
  </si>
  <si>
    <t xml:space="preserve"> 34 歳</t>
    <phoneticPr fontId="15"/>
  </si>
  <si>
    <t xml:space="preserve"> 33 歳</t>
    <phoneticPr fontId="15"/>
  </si>
  <si>
    <t xml:space="preserve"> 32 歳</t>
    <phoneticPr fontId="15"/>
  </si>
  <si>
    <t xml:space="preserve"> 31 歳</t>
    <phoneticPr fontId="15"/>
  </si>
  <si>
    <t xml:space="preserve"> 100 歳以上</t>
    <phoneticPr fontId="15"/>
  </si>
  <si>
    <t xml:space="preserve"> 30 歳</t>
    <phoneticPr fontId="15"/>
  </si>
  <si>
    <t xml:space="preserve"> 29 歳</t>
    <phoneticPr fontId="15"/>
  </si>
  <si>
    <t>99 歳</t>
    <phoneticPr fontId="15"/>
  </si>
  <si>
    <t xml:space="preserve"> 28 歳</t>
    <phoneticPr fontId="15"/>
  </si>
  <si>
    <t>98 歳</t>
    <phoneticPr fontId="15"/>
  </si>
  <si>
    <t xml:space="preserve"> 27 歳</t>
    <phoneticPr fontId="15"/>
  </si>
  <si>
    <t>97 歳</t>
    <phoneticPr fontId="15"/>
  </si>
  <si>
    <t xml:space="preserve"> 26 歳</t>
    <phoneticPr fontId="15"/>
  </si>
  <si>
    <t>96 歳</t>
    <phoneticPr fontId="15"/>
  </si>
  <si>
    <t xml:space="preserve"> 25 歳</t>
    <phoneticPr fontId="15"/>
  </si>
  <si>
    <t>95 歳</t>
    <phoneticPr fontId="15"/>
  </si>
  <si>
    <t xml:space="preserve"> 24 歳</t>
    <phoneticPr fontId="15"/>
  </si>
  <si>
    <t>94 歳</t>
    <phoneticPr fontId="15"/>
  </si>
  <si>
    <t xml:space="preserve"> 23 歳</t>
    <phoneticPr fontId="15"/>
  </si>
  <si>
    <t>93 歳</t>
    <phoneticPr fontId="15"/>
  </si>
  <si>
    <t xml:space="preserve"> 22 歳</t>
    <phoneticPr fontId="15"/>
  </si>
  <si>
    <t>92 歳</t>
    <phoneticPr fontId="15"/>
  </si>
  <si>
    <t xml:space="preserve"> 21 歳</t>
    <phoneticPr fontId="15"/>
  </si>
  <si>
    <t>91 歳</t>
    <phoneticPr fontId="15"/>
  </si>
  <si>
    <t xml:space="preserve"> 20 歳</t>
    <phoneticPr fontId="15"/>
  </si>
  <si>
    <t>90 歳</t>
    <phoneticPr fontId="15"/>
  </si>
  <si>
    <t xml:space="preserve"> 19 歳</t>
    <phoneticPr fontId="15"/>
  </si>
  <si>
    <t>89 歳</t>
    <phoneticPr fontId="15"/>
  </si>
  <si>
    <t xml:space="preserve"> 18 歳</t>
    <phoneticPr fontId="15"/>
  </si>
  <si>
    <t>88 歳</t>
    <phoneticPr fontId="15"/>
  </si>
  <si>
    <t xml:space="preserve"> 17 歳</t>
    <phoneticPr fontId="15"/>
  </si>
  <si>
    <t>87 歳</t>
    <phoneticPr fontId="15"/>
  </si>
  <si>
    <t xml:space="preserve"> 16 歳</t>
    <phoneticPr fontId="15"/>
  </si>
  <si>
    <t>86 歳</t>
    <phoneticPr fontId="15"/>
  </si>
  <si>
    <t xml:space="preserve"> 15 歳</t>
    <phoneticPr fontId="15"/>
  </si>
  <si>
    <t>85 歳</t>
    <phoneticPr fontId="15"/>
  </si>
  <si>
    <t xml:space="preserve"> 14 歳</t>
    <phoneticPr fontId="15"/>
  </si>
  <si>
    <t>84 歳</t>
    <phoneticPr fontId="15"/>
  </si>
  <si>
    <t xml:space="preserve"> 13 歳</t>
    <phoneticPr fontId="15"/>
  </si>
  <si>
    <t>83 歳</t>
    <phoneticPr fontId="15"/>
  </si>
  <si>
    <t xml:space="preserve"> 12 歳</t>
    <phoneticPr fontId="15"/>
  </si>
  <si>
    <t>82 歳</t>
    <phoneticPr fontId="15"/>
  </si>
  <si>
    <t xml:space="preserve"> 11 歳</t>
    <phoneticPr fontId="15"/>
  </si>
  <si>
    <t>81 歳</t>
    <phoneticPr fontId="15"/>
  </si>
  <si>
    <t xml:space="preserve"> 10 歳</t>
    <phoneticPr fontId="15"/>
  </si>
  <si>
    <t>80 歳</t>
    <phoneticPr fontId="15"/>
  </si>
  <si>
    <t>9 歳</t>
    <phoneticPr fontId="15"/>
  </si>
  <si>
    <t>79 歳</t>
    <phoneticPr fontId="15"/>
  </si>
  <si>
    <t>8 歳</t>
    <phoneticPr fontId="15"/>
  </si>
  <si>
    <t>78 歳</t>
    <phoneticPr fontId="15"/>
  </si>
  <si>
    <t>7 歳</t>
    <phoneticPr fontId="15"/>
  </si>
  <si>
    <t>77 歳</t>
    <phoneticPr fontId="15"/>
  </si>
  <si>
    <t>6 歳</t>
    <phoneticPr fontId="15"/>
  </si>
  <si>
    <t>76 歳</t>
    <phoneticPr fontId="15"/>
  </si>
  <si>
    <t>5 歳</t>
    <phoneticPr fontId="15"/>
  </si>
  <si>
    <t>75 歳</t>
    <phoneticPr fontId="15"/>
  </si>
  <si>
    <t>4 歳</t>
    <phoneticPr fontId="15"/>
  </si>
  <si>
    <t>74 歳</t>
    <phoneticPr fontId="15"/>
  </si>
  <si>
    <t>3 歳</t>
    <phoneticPr fontId="15"/>
  </si>
  <si>
    <t>73 歳</t>
    <phoneticPr fontId="15"/>
  </si>
  <si>
    <t>2 歳</t>
    <phoneticPr fontId="15"/>
  </si>
  <si>
    <t>72 歳</t>
    <phoneticPr fontId="15"/>
  </si>
  <si>
    <t>1 歳</t>
    <phoneticPr fontId="15"/>
  </si>
  <si>
    <t>71 歳</t>
    <phoneticPr fontId="15"/>
  </si>
  <si>
    <t>0 歳</t>
    <phoneticPr fontId="15"/>
  </si>
  <si>
    <t>総   数</t>
  </si>
  <si>
    <t>総  数</t>
  </si>
  <si>
    <t>年   齢</t>
    <phoneticPr fontId="15"/>
  </si>
  <si>
    <t xml:space="preserve"> （単位：人）</t>
    <phoneticPr fontId="15"/>
  </si>
  <si>
    <t>　　　　　その他の事由等）を含む。</t>
    <phoneticPr fontId="5"/>
  </si>
  <si>
    <t>　　　５）△は減。</t>
    <phoneticPr fontId="5"/>
  </si>
  <si>
    <t>　　　２）年間自然増減率 ＝ 自然増減 ÷ 当年末人口 × １，０００</t>
    <rPh sb="22" eb="23">
      <t>トウ</t>
    </rPh>
    <rPh sb="23" eb="25">
      <t>ネンマツ</t>
    </rPh>
    <phoneticPr fontId="5"/>
  </si>
  <si>
    <t>〔注〕１）住民基本台帳法及び外国人登録法による届出数で集計。</t>
    <rPh sb="12" eb="13">
      <t>オヨ</t>
    </rPh>
    <phoneticPr fontId="5"/>
  </si>
  <si>
    <t>資料：人口移動報告</t>
    <phoneticPr fontId="5"/>
  </si>
  <si>
    <t xml:space="preserve">12月 </t>
    <phoneticPr fontId="5"/>
  </si>
  <si>
    <t xml:space="preserve">11月 </t>
    <phoneticPr fontId="5"/>
  </si>
  <si>
    <t xml:space="preserve">10月 </t>
    <phoneticPr fontId="5"/>
  </si>
  <si>
    <t xml:space="preserve">9 月 </t>
    <phoneticPr fontId="5"/>
  </si>
  <si>
    <t xml:space="preserve">8 月 </t>
    <phoneticPr fontId="5"/>
  </si>
  <si>
    <t xml:space="preserve">7 月 </t>
    <phoneticPr fontId="5"/>
  </si>
  <si>
    <t xml:space="preserve">6 月 </t>
    <phoneticPr fontId="5"/>
  </si>
  <si>
    <t xml:space="preserve">5 月 </t>
    <rPh sb="2" eb="3">
      <t>ツキ</t>
    </rPh>
    <phoneticPr fontId="5"/>
  </si>
  <si>
    <t xml:space="preserve">4 月 </t>
    <phoneticPr fontId="5"/>
  </si>
  <si>
    <t xml:space="preserve">3 月 </t>
    <phoneticPr fontId="5"/>
  </si>
  <si>
    <t xml:space="preserve">2 月 </t>
    <phoneticPr fontId="5"/>
  </si>
  <si>
    <t xml:space="preserve">1 月 </t>
    <phoneticPr fontId="5"/>
  </si>
  <si>
    <t>年</t>
  </si>
  <si>
    <t>令和</t>
    <rPh sb="0" eb="1">
      <t>レイ</t>
    </rPh>
    <rPh sb="1" eb="2">
      <t>ワ</t>
    </rPh>
    <phoneticPr fontId="5"/>
  </si>
  <si>
    <t xml:space="preserve">12 月 </t>
    <phoneticPr fontId="5"/>
  </si>
  <si>
    <t xml:space="preserve">11 月 </t>
    <phoneticPr fontId="5"/>
  </si>
  <si>
    <t xml:space="preserve">10 月 </t>
    <phoneticPr fontId="5"/>
  </si>
  <si>
    <t>平成</t>
  </si>
  <si>
    <t>社会
増減率</t>
    <phoneticPr fontId="5"/>
  </si>
  <si>
    <t>自然
増減率</t>
    <phoneticPr fontId="5"/>
  </si>
  <si>
    <t>社会増減</t>
  </si>
  <si>
    <t>転出数</t>
  </si>
  <si>
    <t>転入数</t>
  </si>
  <si>
    <t>自然増減</t>
  </si>
  <si>
    <t>死亡数</t>
  </si>
  <si>
    <t>出生数</t>
  </si>
  <si>
    <t>人 口 増 減 率 (‰)</t>
  </si>
  <si>
    <t>社   会   動   態</t>
  </si>
  <si>
    <t>自   然   動   態</t>
  </si>
  <si>
    <t>年  月</t>
    <phoneticPr fontId="5"/>
  </si>
  <si>
    <t>　　（単位：人）</t>
  </si>
  <si>
    <t>２－５．年次別人口動態</t>
    <phoneticPr fontId="5"/>
  </si>
  <si>
    <t>　　　２）外国籍の住民基本台帳法第３０条の４７届出(在留資格の取得による住所登録）を含む
　　　　　ため、２－１０表とは一致しない。</t>
    <phoneticPr fontId="15"/>
  </si>
  <si>
    <t>〔注〕１）住民基本台帳法による届出数。</t>
    <phoneticPr fontId="5"/>
  </si>
  <si>
    <t>資料：市民自治部市民サービス室 市民課</t>
    <rPh sb="8" eb="10">
      <t>シミン</t>
    </rPh>
    <rPh sb="14" eb="15">
      <t>シツ</t>
    </rPh>
    <phoneticPr fontId="5"/>
  </si>
  <si>
    <t>月</t>
  </si>
  <si>
    <t>9</t>
    <phoneticPr fontId="5"/>
  </si>
  <si>
    <t>8</t>
    <phoneticPr fontId="5"/>
  </si>
  <si>
    <t>7</t>
    <phoneticPr fontId="5"/>
  </si>
  <si>
    <t>6</t>
    <phoneticPr fontId="5"/>
  </si>
  <si>
    <t>5</t>
    <phoneticPr fontId="5"/>
  </si>
  <si>
    <t>4</t>
    <phoneticPr fontId="5"/>
  </si>
  <si>
    <t>3</t>
    <phoneticPr fontId="5"/>
  </si>
  <si>
    <t>月</t>
    <phoneticPr fontId="5"/>
  </si>
  <si>
    <t>2</t>
    <phoneticPr fontId="5"/>
  </si>
  <si>
    <t>1</t>
    <phoneticPr fontId="5"/>
  </si>
  <si>
    <t>令和</t>
    <rPh sb="0" eb="2">
      <t>レイワ</t>
    </rPh>
    <phoneticPr fontId="5"/>
  </si>
  <si>
    <t>平成31(令和元)年</t>
    <rPh sb="5" eb="8">
      <t>レイワモト</t>
    </rPh>
    <rPh sb="9" eb="10">
      <t>ネン</t>
    </rPh>
    <phoneticPr fontId="5"/>
  </si>
  <si>
    <t>総  数</t>
    <phoneticPr fontId="5"/>
  </si>
  <si>
    <t>転　　　　　　　出</t>
    <phoneticPr fontId="5"/>
  </si>
  <si>
    <t>転　　　　　　　入</t>
    <phoneticPr fontId="5"/>
  </si>
  <si>
    <t>（単位：人）</t>
    <phoneticPr fontId="5"/>
  </si>
  <si>
    <t xml:space="preserve">      　　　            （単位：人）</t>
  </si>
  <si>
    <t>２－７．年次別，男女別転出入者数</t>
    <phoneticPr fontId="5"/>
  </si>
  <si>
    <t>　    ３）出生・死亡・死産は発生地主義。</t>
    <phoneticPr fontId="5"/>
  </si>
  <si>
    <t>　    ２）死産率＝死産÷（出産＋死産）×１，０００</t>
    <phoneticPr fontId="5"/>
  </si>
  <si>
    <t>〔注〕１）婚姻・離婚は届出のあった月、死産は妊娠２ケ月以上。</t>
    <phoneticPr fontId="5"/>
  </si>
  <si>
    <t>資料：市民自治部市民サービス室 市民課</t>
    <rPh sb="3" eb="5">
      <t>シミン</t>
    </rPh>
    <rPh sb="5" eb="7">
      <t>ジチ</t>
    </rPh>
    <rPh sb="7" eb="8">
      <t>ブ</t>
    </rPh>
    <rPh sb="8" eb="10">
      <t>シミン</t>
    </rPh>
    <rPh sb="14" eb="15">
      <t>シツ</t>
    </rPh>
    <rPh sb="16" eb="19">
      <t>シミンカ</t>
    </rPh>
    <phoneticPr fontId="5"/>
  </si>
  <si>
    <t>年</t>
    <phoneticPr fontId="5"/>
  </si>
  <si>
    <t>‰</t>
  </si>
  <si>
    <t>組</t>
  </si>
  <si>
    <t>死産率</t>
    <phoneticPr fontId="5"/>
  </si>
  <si>
    <t xml:space="preserve"> 死  産</t>
  </si>
  <si>
    <t xml:space="preserve"> 死  亡</t>
  </si>
  <si>
    <t xml:space="preserve"> 出  生</t>
  </si>
  <si>
    <t xml:space="preserve"> 離  婚</t>
  </si>
  <si>
    <t xml:space="preserve"> 婚　姻</t>
    <phoneticPr fontId="5"/>
  </si>
  <si>
    <t>年　月</t>
    <phoneticPr fontId="5"/>
  </si>
  <si>
    <t xml:space="preserve">                 </t>
  </si>
  <si>
    <t>２－６．年次別戸籍届出数</t>
    <phoneticPr fontId="5"/>
  </si>
  <si>
    <t>資料：法務省 在留外国人統計</t>
    <phoneticPr fontId="15"/>
  </si>
  <si>
    <t>その他</t>
  </si>
  <si>
    <t>タイ</t>
  </si>
  <si>
    <t>米国</t>
  </si>
  <si>
    <t>台湾</t>
  </si>
  <si>
    <t>ミャンマー</t>
    <phoneticPr fontId="15"/>
  </si>
  <si>
    <t>インドネシア</t>
  </si>
  <si>
    <t>ネパール</t>
  </si>
  <si>
    <t>ブラジル</t>
  </si>
  <si>
    <t>フィリピン</t>
  </si>
  <si>
    <t>ベトナム</t>
  </si>
  <si>
    <t>韓国</t>
  </si>
  <si>
    <t>中国</t>
  </si>
  <si>
    <t>総数</t>
  </si>
  <si>
    <t>令和4年</t>
    <rPh sb="0" eb="2">
      <t>レイワ</t>
    </rPh>
    <phoneticPr fontId="15"/>
  </si>
  <si>
    <t>（単位：人）</t>
  </si>
  <si>
    <t>２－９．国籍別在留外国人人口（毎年６月現在）</t>
    <rPh sb="15" eb="17">
      <t>マイトシ</t>
    </rPh>
    <rPh sb="18" eb="19">
      <t>ツキ</t>
    </rPh>
    <rPh sb="19" eb="21">
      <t>ゲンザイ</t>
    </rPh>
    <phoneticPr fontId="15"/>
  </si>
  <si>
    <t>〔注〕各年は９月末現在、各月は前月末現在。</t>
    <rPh sb="15" eb="16">
      <t>マエ</t>
    </rPh>
    <rPh sb="16" eb="18">
      <t>ゲツマツ</t>
    </rPh>
    <phoneticPr fontId="15"/>
  </si>
  <si>
    <t>資料：市民自治部市民サービス室 市民課</t>
    <rPh sb="3" eb="5">
      <t>シミン</t>
    </rPh>
    <rPh sb="5" eb="7">
      <t>ジチ</t>
    </rPh>
    <rPh sb="7" eb="8">
      <t>ブ</t>
    </rPh>
    <rPh sb="8" eb="10">
      <t>シミン</t>
    </rPh>
    <rPh sb="14" eb="15">
      <t>シツ</t>
    </rPh>
    <phoneticPr fontId="15"/>
  </si>
  <si>
    <t>10</t>
    <phoneticPr fontId="15"/>
  </si>
  <si>
    <t>9</t>
    <phoneticPr fontId="15"/>
  </si>
  <si>
    <t>8</t>
    <phoneticPr fontId="15"/>
  </si>
  <si>
    <t>7</t>
    <phoneticPr fontId="15"/>
  </si>
  <si>
    <t>6</t>
    <phoneticPr fontId="15"/>
  </si>
  <si>
    <t>月</t>
    <phoneticPr fontId="15"/>
  </si>
  <si>
    <t>5</t>
    <phoneticPr fontId="15"/>
  </si>
  <si>
    <t>4</t>
    <phoneticPr fontId="15"/>
  </si>
  <si>
    <t>3</t>
    <phoneticPr fontId="15"/>
  </si>
  <si>
    <t>2</t>
    <phoneticPr fontId="15"/>
  </si>
  <si>
    <t>令和</t>
    <rPh sb="0" eb="1">
      <t>レイ</t>
    </rPh>
    <rPh sb="1" eb="2">
      <t>ワ</t>
    </rPh>
    <phoneticPr fontId="15"/>
  </si>
  <si>
    <t>元</t>
    <rPh sb="0" eb="1">
      <t>モト</t>
    </rPh>
    <phoneticPr fontId="15"/>
  </si>
  <si>
    <t>人</t>
    <phoneticPr fontId="15"/>
  </si>
  <si>
    <t>女</t>
    <phoneticPr fontId="15"/>
  </si>
  <si>
    <t>男</t>
    <phoneticPr fontId="15"/>
  </si>
  <si>
    <t>総　数</t>
    <rPh sb="0" eb="1">
      <t>ソウ</t>
    </rPh>
    <rPh sb="2" eb="3">
      <t>スウ</t>
    </rPh>
    <phoneticPr fontId="15"/>
  </si>
  <si>
    <t>世 帯 数</t>
  </si>
  <si>
    <t>人    口</t>
  </si>
  <si>
    <t>年　　月</t>
  </si>
  <si>
    <t>２－８．住民基本台帳人口，世帯数</t>
  </si>
  <si>
    <t>資料：市民自治部市民サービス室 市民課</t>
    <rPh sb="0" eb="2">
      <t>シリョウ</t>
    </rPh>
    <rPh sb="16" eb="19">
      <t>シミンカ</t>
    </rPh>
    <phoneticPr fontId="5"/>
  </si>
  <si>
    <t>合　　　計</t>
    <phoneticPr fontId="5"/>
  </si>
  <si>
    <t>国　　　外</t>
    <phoneticPr fontId="5"/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</si>
  <si>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</si>
  <si>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</si>
  <si>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</si>
  <si>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</si>
  <si>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</si>
  <si>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</si>
  <si>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</si>
  <si>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</si>
  <si>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</si>
  <si>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</si>
  <si>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</si>
  <si>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</si>
  <si>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</si>
  <si>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</si>
  <si>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</si>
  <si>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</si>
  <si>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</si>
  <si>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</si>
  <si>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</si>
  <si>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</si>
  <si>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</si>
  <si>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</si>
  <si>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</si>
  <si>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</si>
  <si>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</si>
  <si>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</si>
  <si>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</si>
  <si>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</si>
  <si>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</si>
  <si>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</si>
  <si>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</si>
  <si>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</si>
  <si>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</si>
  <si>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</si>
  <si>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</si>
  <si>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</si>
  <si>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</si>
  <si>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</si>
  <si>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</si>
  <si>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</si>
  <si>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</si>
  <si>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</si>
  <si>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</si>
  <si>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</si>
  <si>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</si>
  <si>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</si>
  <si>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</si>
  <si>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令和5年</t>
    <rPh sb="0" eb="1">
      <t>レイ</t>
    </rPh>
    <rPh sb="1" eb="2">
      <t>ワ</t>
    </rPh>
    <phoneticPr fontId="5"/>
  </si>
  <si>
    <t>令和4年</t>
    <rPh sb="0" eb="1">
      <t>レイ</t>
    </rPh>
    <rPh sb="1" eb="2">
      <t>ワ</t>
    </rPh>
    <phoneticPr fontId="5"/>
  </si>
  <si>
    <t>転　　     出</t>
    <phoneticPr fontId="5"/>
  </si>
  <si>
    <t>転　　     入</t>
    <phoneticPr fontId="5"/>
  </si>
  <si>
    <t>都道府県名</t>
  </si>
  <si>
    <t>２－１０．年次別，都道府県別転出入者数</t>
    <phoneticPr fontId="5"/>
  </si>
  <si>
    <t>令和6年
(2024年)</t>
    <rPh sb="0" eb="1">
      <t>レイ</t>
    </rPh>
    <rPh sb="1" eb="2">
      <t>ワ</t>
    </rPh>
    <rPh sb="3" eb="4">
      <t>ネン</t>
    </rPh>
    <rPh sb="4" eb="5">
      <t>ヘイネン</t>
    </rPh>
    <rPh sb="10" eb="11">
      <t>ネン</t>
    </rPh>
    <phoneticPr fontId="3"/>
  </si>
  <si>
    <t>令和6年</t>
    <rPh sb="0" eb="1">
      <t>レイ</t>
    </rPh>
    <rPh sb="1" eb="2">
      <t>ワ</t>
    </rPh>
    <rPh sb="3" eb="4">
      <t>ネン</t>
    </rPh>
    <phoneticPr fontId="5"/>
  </si>
  <si>
    <t>昭和5年</t>
  </si>
  <si>
    <t>大正14年</t>
    <rPh sb="0" eb="2">
      <t>タイショウ</t>
    </rPh>
    <rPh sb="4" eb="5">
      <t>ネン</t>
    </rPh>
    <phoneticPr fontId="3"/>
  </si>
  <si>
    <t>大正9年</t>
    <rPh sb="0" eb="2">
      <t>タイショウ</t>
    </rPh>
    <phoneticPr fontId="5"/>
  </si>
  <si>
    <t>－</t>
  </si>
  <si>
    <t>令和5年</t>
    <rPh sb="0" eb="2">
      <t>レイワ</t>
    </rPh>
    <phoneticPr fontId="15"/>
  </si>
  <si>
    <t>１月１日人口</t>
    <rPh sb="1" eb="2">
      <t>ツキ</t>
    </rPh>
    <rPh sb="3" eb="4">
      <t>ヒ</t>
    </rPh>
    <rPh sb="4" eb="6">
      <t>ジンコウ</t>
    </rPh>
    <phoneticPr fontId="5"/>
  </si>
  <si>
    <t>1月末人口</t>
    <rPh sb="1" eb="2">
      <t>ツキ</t>
    </rPh>
    <rPh sb="2" eb="3">
      <t>マツ</t>
    </rPh>
    <rPh sb="3" eb="5">
      <t>ジンコウ</t>
    </rPh>
    <phoneticPr fontId="5"/>
  </si>
  <si>
    <t>2月末人口</t>
    <rPh sb="1" eb="2">
      <t>ツキ</t>
    </rPh>
    <rPh sb="2" eb="3">
      <t>マツ</t>
    </rPh>
    <rPh sb="3" eb="5">
      <t>ジンコウ</t>
    </rPh>
    <phoneticPr fontId="5"/>
  </si>
  <si>
    <t>3月末人口</t>
    <rPh sb="1" eb="2">
      <t>ツキ</t>
    </rPh>
    <rPh sb="2" eb="3">
      <t>マツ</t>
    </rPh>
    <rPh sb="3" eb="5">
      <t>ジンコウ</t>
    </rPh>
    <phoneticPr fontId="5"/>
  </si>
  <si>
    <t>4月末人口</t>
    <rPh sb="1" eb="2">
      <t>ツキ</t>
    </rPh>
    <rPh sb="2" eb="3">
      <t>マツ</t>
    </rPh>
    <rPh sb="3" eb="5">
      <t>ジンコウ</t>
    </rPh>
    <phoneticPr fontId="5"/>
  </si>
  <si>
    <t>5月末人口</t>
    <rPh sb="1" eb="2">
      <t>ツキ</t>
    </rPh>
    <rPh sb="2" eb="3">
      <t>マツ</t>
    </rPh>
    <rPh sb="3" eb="5">
      <t>ジンコウ</t>
    </rPh>
    <phoneticPr fontId="5"/>
  </si>
  <si>
    <t>6月末人口</t>
    <rPh sb="1" eb="2">
      <t>ツキ</t>
    </rPh>
    <rPh sb="2" eb="3">
      <t>マツ</t>
    </rPh>
    <rPh sb="3" eb="5">
      <t>ジンコウ</t>
    </rPh>
    <phoneticPr fontId="5"/>
  </si>
  <si>
    <t>7月末人口</t>
    <rPh sb="1" eb="2">
      <t>ツキ</t>
    </rPh>
    <rPh sb="2" eb="3">
      <t>マツ</t>
    </rPh>
    <rPh sb="3" eb="5">
      <t>ジンコウ</t>
    </rPh>
    <phoneticPr fontId="5"/>
  </si>
  <si>
    <t>8月末人口</t>
    <rPh sb="1" eb="2">
      <t>ツキ</t>
    </rPh>
    <rPh sb="2" eb="3">
      <t>マツ</t>
    </rPh>
    <rPh sb="3" eb="5">
      <t>ジンコウ</t>
    </rPh>
    <phoneticPr fontId="5"/>
  </si>
  <si>
    <t>9月末人口</t>
    <rPh sb="1" eb="2">
      <t>ツキ</t>
    </rPh>
    <rPh sb="2" eb="3">
      <t>マツ</t>
    </rPh>
    <rPh sb="3" eb="5">
      <t>ジンコウ</t>
    </rPh>
    <phoneticPr fontId="5"/>
  </si>
  <si>
    <t>10月末人口</t>
    <rPh sb="2" eb="3">
      <t>ツキ</t>
    </rPh>
    <rPh sb="3" eb="4">
      <t>マツ</t>
    </rPh>
    <rPh sb="4" eb="6">
      <t>ジンコウ</t>
    </rPh>
    <phoneticPr fontId="5"/>
  </si>
  <si>
    <t>11月末人口</t>
    <rPh sb="2" eb="3">
      <t>ツキ</t>
    </rPh>
    <rPh sb="3" eb="4">
      <t>マツ</t>
    </rPh>
    <rPh sb="4" eb="6">
      <t>ジンコウ</t>
    </rPh>
    <phoneticPr fontId="5"/>
  </si>
  <si>
    <t>12月末人口</t>
    <rPh sb="2" eb="3">
      <t>ツキ</t>
    </rPh>
    <rPh sb="3" eb="4">
      <t>マツ</t>
    </rPh>
    <rPh sb="4" eb="6">
      <t>ジンコウ</t>
    </rPh>
    <phoneticPr fontId="5"/>
  </si>
  <si>
    <t>令和6年</t>
    <rPh sb="0" eb="1">
      <t>レイ</t>
    </rPh>
    <rPh sb="1" eb="2">
      <t>ワ</t>
    </rPh>
    <phoneticPr fontId="5"/>
  </si>
  <si>
    <t>不詳</t>
    <rPh sb="0" eb="2">
      <t>フショウ</t>
    </rPh>
    <phoneticPr fontId="3"/>
  </si>
  <si>
    <t>　　  ６）転入数・転出数には、その他の増減理由（職権記載・職権消除・国籍取得・国籍喪失・</t>
    <rPh sb="6" eb="8">
      <t>テンニュウ</t>
    </rPh>
    <rPh sb="8" eb="9">
      <t>スウ</t>
    </rPh>
    <rPh sb="10" eb="12">
      <t>テンシュツ</t>
    </rPh>
    <rPh sb="12" eb="13">
      <t>スウ</t>
    </rPh>
    <rPh sb="18" eb="19">
      <t>タ</t>
    </rPh>
    <rPh sb="20" eb="22">
      <t>ゾウゲン</t>
    </rPh>
    <rPh sb="22" eb="24">
      <t>リユウ</t>
    </rPh>
    <phoneticPr fontId="5"/>
  </si>
  <si>
    <t>令和7年
(2025年)</t>
    <rPh sb="0" eb="1">
      <t>レイ</t>
    </rPh>
    <rPh sb="1" eb="2">
      <t>ワ</t>
    </rPh>
    <rPh sb="3" eb="4">
      <t>ネン</t>
    </rPh>
    <rPh sb="4" eb="5">
      <t>ヘイネン</t>
    </rPh>
    <rPh sb="10" eb="11">
      <t>ネン</t>
    </rPh>
    <phoneticPr fontId="3"/>
  </si>
  <si>
    <t>令和7年</t>
    <rPh sb="0" eb="1">
      <t>レイ</t>
    </rPh>
    <rPh sb="1" eb="2">
      <t>ワ</t>
    </rPh>
    <rPh sb="3" eb="4">
      <t>ネン</t>
    </rPh>
    <phoneticPr fontId="5"/>
  </si>
  <si>
    <t>２－３．町・大字別人口,世帯数  （令和７年(２０２５年）１０月１日現在）</t>
    <rPh sb="18" eb="20">
      <t>レイワ</t>
    </rPh>
    <rPh sb="21" eb="22">
      <t>ネン</t>
    </rPh>
    <rPh sb="27" eb="28">
      <t>ネン</t>
    </rPh>
    <rPh sb="31" eb="32">
      <t>ツキ</t>
    </rPh>
    <rPh sb="33" eb="34">
      <t>ヒ</t>
    </rPh>
    <rPh sb="34" eb="36">
      <t>ゲンザイ</t>
    </rPh>
    <phoneticPr fontId="3"/>
  </si>
  <si>
    <t>２－４．年齢(各歳)別男女別推計人口（令和７年（２０２５年）１０月１日）</t>
    <rPh sb="19" eb="20">
      <t>レイ</t>
    </rPh>
    <rPh sb="20" eb="21">
      <t>ワ</t>
    </rPh>
    <rPh sb="28" eb="29">
      <t>ネン</t>
    </rPh>
    <phoneticPr fontId="15"/>
  </si>
  <si>
    <t>令和3年</t>
    <rPh sb="0" eb="2">
      <t>レイワ</t>
    </rPh>
    <rPh sb="3" eb="4">
      <t>ネン</t>
    </rPh>
    <phoneticPr fontId="15"/>
  </si>
  <si>
    <t>令和6年</t>
    <rPh sb="0" eb="2">
      <t>レイワ</t>
    </rPh>
    <phoneticPr fontId="15"/>
  </si>
  <si>
    <t>令和7年</t>
    <rPh sb="0" eb="2">
      <t>レイワ</t>
    </rPh>
    <rPh sb="3" eb="4">
      <t>ネン</t>
    </rPh>
    <phoneticPr fontId="15"/>
  </si>
  <si>
    <t>令和7年</t>
    <rPh sb="0" eb="1">
      <t>レイ</t>
    </rPh>
    <rPh sb="1" eb="2">
      <t>ワ</t>
    </rPh>
    <phoneticPr fontId="5"/>
  </si>
  <si>
    <t>（表１）伊丹市人口等の推移</t>
  </si>
  <si>
    <t>年　　　次</t>
  </si>
  <si>
    <t>人　  　口</t>
  </si>
  <si>
    <t>増減数</t>
  </si>
  <si>
    <t>増減率</t>
  </si>
  <si>
    <t>人口</t>
    <rPh sb="0" eb="2">
      <t>ジンコウ</t>
    </rPh>
    <phoneticPr fontId="5"/>
  </si>
  <si>
    <t>増加率</t>
    <rPh sb="0" eb="1">
      <t>ゾウゲン</t>
    </rPh>
    <rPh sb="1" eb="2">
      <t>カ</t>
    </rPh>
    <rPh sb="2" eb="3">
      <t>リツ</t>
    </rPh>
    <phoneticPr fontId="5"/>
  </si>
  <si>
    <t>大正14年</t>
  </si>
  <si>
    <t>昭和５年</t>
  </si>
  <si>
    <t>昭和10年</t>
  </si>
  <si>
    <t>昭和15年</t>
  </si>
  <si>
    <t>昭和22年</t>
  </si>
  <si>
    <t>昭和25年</t>
  </si>
  <si>
    <t>昭和30年</t>
  </si>
  <si>
    <t>昭和35年</t>
  </si>
  <si>
    <t>昭和40年</t>
  </si>
  <si>
    <t>昭和45年</t>
  </si>
  <si>
    <t>昭和50年</t>
  </si>
  <si>
    <t>昭和55年</t>
  </si>
  <si>
    <t>昭和60年</t>
  </si>
  <si>
    <t>平成２年</t>
  </si>
  <si>
    <t>平成７年</t>
  </si>
  <si>
    <t>平成12年</t>
  </si>
  <si>
    <t>平成17年</t>
  </si>
  <si>
    <t>平成22年</t>
  </si>
  <si>
    <t>平成27年</t>
  </si>
  <si>
    <t>令和２年</t>
    <rPh sb="0" eb="2">
      <t>レイワ</t>
    </rPh>
    <rPh sb="3" eb="4">
      <t>ネン</t>
    </rPh>
    <phoneticPr fontId="5"/>
  </si>
  <si>
    <t>［注］１．国勢調査は10月１日現在。</t>
    <phoneticPr fontId="5"/>
  </si>
  <si>
    <t>　　　２．人口増減数は前年中の増減数である。</t>
    <rPh sb="5" eb="7">
      <t>ジンコウ</t>
    </rPh>
    <rPh sb="7" eb="9">
      <t>ゾウゲン</t>
    </rPh>
    <rPh sb="9" eb="10">
      <t>スウ</t>
    </rPh>
    <rPh sb="11" eb="14">
      <t>ゼンネンチュウ</t>
    </rPh>
    <rPh sb="15" eb="17">
      <t>ゾウゲン</t>
    </rPh>
    <rPh sb="17" eb="18">
      <t>スウ</t>
    </rPh>
    <phoneticPr fontId="5"/>
  </si>
  <si>
    <t>―２―</t>
    <phoneticPr fontId="5"/>
  </si>
  <si>
    <t>-</t>
    <phoneticPr fontId="3"/>
  </si>
  <si>
    <t>　  　４）社会増減率も２）及び３）に準じる。</t>
    <rPh sb="9" eb="10">
      <t>ヘ</t>
    </rPh>
    <rPh sb="14" eb="15">
      <t>オヨ</t>
    </rPh>
    <phoneticPr fontId="5"/>
  </si>
  <si>
    <t>　　  ３）月間自然増減率＝(月の自然増減×年間の日数÷月の日数) ÷ 当月末人口×１，０００</t>
    <rPh sb="22" eb="24">
      <t>ネンカン</t>
    </rPh>
    <rPh sb="25" eb="27">
      <t>ニッスウ</t>
    </rPh>
    <rPh sb="36" eb="39">
      <t>トウゲツマツ</t>
    </rPh>
    <phoneticPr fontId="5"/>
  </si>
  <si>
    <t>×社会増加率　→　〇社会増減率　に修正しました</t>
    <rPh sb="1" eb="6">
      <t>シャカイゾウカリツ</t>
    </rPh>
    <rPh sb="10" eb="15">
      <t>シャカイゾウゲンリツ</t>
    </rPh>
    <rPh sb="17" eb="19">
      <t>シュウセイ</t>
    </rPh>
    <phoneticPr fontId="3"/>
  </si>
  <si>
    <t>　　　　  昭和２２年に旧神津村が編入し、昭和３０年に旧長尾村の一部が編入。</t>
    <rPh sb="6" eb="8">
      <t>ショウワ</t>
    </rPh>
    <rPh sb="12" eb="13">
      <t>キュウ</t>
    </rPh>
    <rPh sb="13" eb="14">
      <t>カミ</t>
    </rPh>
    <rPh sb="14" eb="15">
      <t>ツ</t>
    </rPh>
    <rPh sb="15" eb="16">
      <t>ムラ</t>
    </rPh>
    <rPh sb="17" eb="19">
      <t>ヘンニュウ</t>
    </rPh>
    <rPh sb="21" eb="23">
      <t>ショウワ</t>
    </rPh>
    <rPh sb="25" eb="26">
      <t>ネン</t>
    </rPh>
    <rPh sb="27" eb="28">
      <t>キュウ</t>
    </rPh>
    <rPh sb="28" eb="30">
      <t>ナガオ</t>
    </rPh>
    <rPh sb="30" eb="31">
      <t>ムラ</t>
    </rPh>
    <rPh sb="32" eb="34">
      <t>イチブ</t>
    </rPh>
    <rPh sb="35" eb="37">
      <t>ヘンニュウ</t>
    </rPh>
    <phoneticPr fontId="5"/>
  </si>
  <si>
    <t>〔注〕外国籍の住民基本台帳法第３０条の４７届出（在留資格の取得による住所登録）を除くため、
　　　２－７表とは一致しない。</t>
    <rPh sb="1" eb="2">
      <t>チュウ</t>
    </rPh>
    <rPh sb="3" eb="6">
      <t>ガイコクセキ</t>
    </rPh>
    <rPh sb="7" eb="9">
      <t>ジュウミン</t>
    </rPh>
    <rPh sb="9" eb="11">
      <t>キホン</t>
    </rPh>
    <rPh sb="11" eb="13">
      <t>ダイチョウ</t>
    </rPh>
    <rPh sb="13" eb="14">
      <t>ホウ</t>
    </rPh>
    <rPh sb="14" eb="15">
      <t>ダイ</t>
    </rPh>
    <rPh sb="17" eb="18">
      <t>ジョウ</t>
    </rPh>
    <rPh sb="21" eb="23">
      <t>トドケデ</t>
    </rPh>
    <rPh sb="24" eb="26">
      <t>ザイリュウ</t>
    </rPh>
    <rPh sb="26" eb="28">
      <t>シカク</t>
    </rPh>
    <rPh sb="29" eb="31">
      <t>シュトク</t>
    </rPh>
    <rPh sb="34" eb="36">
      <t>ジュウショ</t>
    </rPh>
    <rPh sb="36" eb="38">
      <t>トウロク</t>
    </rPh>
    <rPh sb="40" eb="41">
      <t>ノゾ</t>
    </rPh>
    <rPh sb="52" eb="53">
      <t>ヒョウ</t>
    </rPh>
    <rPh sb="55" eb="57">
      <t>イッチ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</si>
</sst>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#,##0.0000_ "/>
    <numFmt numFmtId="177" formatCode="#,##0_);[Red]\(#,##0\)"/>
    <numFmt numFmtId="178" formatCode="#,##0.00_);[Red]\(#,##0.00\)"/>
    <numFmt numFmtId="179" formatCode="#,##0.0;[Red]\-#,##0.0"/>
    <numFmt numFmtId="180" formatCode="[$-411]g/&quot;標&quot;&quot;準&quot;"/>
    <numFmt numFmtId="181" formatCode="#,##0;&quot;△ &quot;#,##0"/>
    <numFmt numFmtId="182" formatCode="[$-411]ee/&quot;標&quot;&quot;準&quot;"/>
    <numFmt numFmtId="183" formatCode="0.0"/>
    <numFmt numFmtId="184" formatCode="#,##0.00;&quot;△&quot;#,##0.00"/>
    <numFmt numFmtId="185" formatCode="#,##0;&quot;△&quot;#,##0"/>
    <numFmt numFmtId="186" formatCode="#,##0;[Red]#,##0"/>
    <numFmt numFmtId="187" formatCode="#,##0;&quot;▲&quot;#,##0"/>
    <numFmt numFmtId="188" formatCode="#,##0_ "/>
    <numFmt numFmtId="189" formatCode="#,###"/>
    <numFmt numFmtId="190" formatCode="0.0_);[Red]\(0.0\)"/>
    <numFmt numFmtId="191" formatCode="0_);[Red]\(0\)"/>
    <numFmt numFmtId="192" formatCode="&quot;¥&quot;#,##0_);[Red]\(&quot;¥&quot;#,##0\)"/>
    <numFmt numFmtId="193" formatCode="#,##0.0_);[Red]\(#,##0.0\)"/>
    <numFmt numFmtId="194" formatCode="#,##0.000"/>
    <numFmt numFmtId="195" formatCode="0.0%"/>
    <numFmt numFmtId="196" formatCode="#,##0_ ;[Red]\-#,##0\ "/>
  </numFmts>
  <fonts count="31">
    <font>
      <sz val="12"/>
      <name val="System"/>
      <charset val="128"/>
    </font>
    <font>
      <sz val="12"/>
      <name val="System"/>
      <charset val="128"/>
    </font>
    <font>
      <sz val="12"/>
      <name val="ＭＳ 明朝"/>
      <family val="1"/>
      <charset val="128"/>
    </font>
    <font>
      <sz val="6"/>
      <name val="System"/>
      <charset val="128"/>
    </font>
    <font>
      <sz val="10"/>
      <name val="ＭＳ 明朝"/>
      <family val="1"/>
      <charset val="128"/>
    </font>
    <font>
      <sz val="6"/>
      <name val="Osaka"/>
      <family val="3"/>
      <charset val="128"/>
    </font>
    <font>
      <sz val="11"/>
      <name val="ＭＳ 明朝"/>
      <family val="1"/>
      <charset val="128"/>
    </font>
    <font>
      <sz val="12"/>
      <name val="細明朝体"/>
      <family val="1"/>
      <charset val="128"/>
    </font>
    <font>
      <sz val="9"/>
      <name val="ＭＳ 明朝"/>
      <family val="1"/>
      <charset val="128"/>
    </font>
    <font>
      <sz val="8.5"/>
      <name val="ＭＳ 明朝"/>
      <family val="1"/>
      <charset val="128"/>
    </font>
    <font>
      <sz val="12"/>
      <name val="細明朝体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7.5"/>
      <name val="ＭＳ 明朝"/>
      <family val="1"/>
      <charset val="128"/>
    </font>
    <font>
      <b/>
      <sz val="7.5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color indexed="8"/>
      <name val="System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theme="5"/>
      <name val="ＭＳ 明朝"/>
      <family val="1"/>
      <charset val="128"/>
    </font>
    <font>
      <sz val="12"/>
      <name val="Osaka"/>
      <family val="3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1">
    <xf numFmtId="0" fontId="0" fillId="0" borderId="0"/>
    <xf numFmtId="38" fontId="7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" fillId="0" borderId="0"/>
    <xf numFmtId="0" fontId="21" fillId="0" borderId="0"/>
    <xf numFmtId="38" fontId="21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722">
    <xf numFmtId="0" fontId="0" fillId="0" borderId="0" xfId="0"/>
    <xf numFmtId="0" fontId="2" fillId="0" borderId="0" xfId="0" applyFont="1" applyProtection="1">
      <protection locked="0"/>
    </xf>
    <xf numFmtId="3" fontId="2" fillId="0" borderId="0" xfId="0" applyNumberFormat="1" applyFont="1" applyProtection="1"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distributed"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distributed" vertical="center"/>
      <protection locked="0"/>
    </xf>
    <xf numFmtId="0" fontId="8" fillId="0" borderId="8" xfId="0" applyFont="1" applyBorder="1" applyAlignment="1" applyProtection="1">
      <alignment horizontal="distributed" vertical="center"/>
      <protection locked="0"/>
    </xf>
    <xf numFmtId="3" fontId="2" fillId="0" borderId="0" xfId="0" applyNumberFormat="1" applyFont="1" applyAlignment="1" applyProtection="1">
      <alignment wrapText="1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horizontal="distributed"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/>
    <xf numFmtId="176" fontId="2" fillId="0" borderId="0" xfId="0" applyNumberFormat="1" applyFont="1"/>
    <xf numFmtId="177" fontId="8" fillId="0" borderId="0" xfId="0" applyNumberFormat="1" applyFont="1"/>
    <xf numFmtId="0" fontId="8" fillId="0" borderId="0" xfId="0" applyFont="1" applyAlignment="1">
      <alignment shrinkToFit="1"/>
    </xf>
    <xf numFmtId="38" fontId="8" fillId="0" borderId="2" xfId="2" applyFont="1" applyBorder="1" applyAlignment="1" applyProtection="1">
      <alignment vertical="center"/>
      <protection locked="0"/>
    </xf>
    <xf numFmtId="179" fontId="8" fillId="0" borderId="2" xfId="2" applyNumberFormat="1" applyFont="1" applyBorder="1" applyAlignment="1" applyProtection="1">
      <alignment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38" fontId="8" fillId="0" borderId="6" xfId="2" applyFont="1" applyBorder="1" applyAlignment="1" applyProtection="1">
      <alignment vertical="center"/>
      <protection locked="0"/>
    </xf>
    <xf numFmtId="179" fontId="8" fillId="0" borderId="6" xfId="2" applyNumberFormat="1" applyFont="1" applyBorder="1" applyAlignment="1" applyProtection="1">
      <alignment vertical="center"/>
      <protection locked="0"/>
    </xf>
    <xf numFmtId="2" fontId="8" fillId="0" borderId="9" xfId="0" applyNumberFormat="1" applyFont="1" applyBorder="1" applyAlignment="1" applyProtection="1">
      <alignment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3" fontId="8" fillId="0" borderId="8" xfId="0" applyNumberFormat="1" applyFont="1" applyBorder="1" applyAlignment="1">
      <alignment vertical="center"/>
    </xf>
    <xf numFmtId="179" fontId="8" fillId="2" borderId="6" xfId="2" applyNumberFormat="1" applyFont="1" applyFill="1" applyBorder="1" applyAlignment="1" applyProtection="1">
      <alignment vertical="center"/>
      <protection locked="0"/>
    </xf>
    <xf numFmtId="38" fontId="8" fillId="0" borderId="6" xfId="2" applyFont="1" applyFill="1" applyBorder="1" applyAlignment="1" applyProtection="1">
      <alignment vertical="center"/>
      <protection locked="0"/>
    </xf>
    <xf numFmtId="2" fontId="8" fillId="0" borderId="17" xfId="0" applyNumberFormat="1" applyFont="1" applyBorder="1" applyAlignment="1" applyProtection="1">
      <alignment vertical="center"/>
      <protection locked="0"/>
    </xf>
    <xf numFmtId="0" fontId="4" fillId="0" borderId="0" xfId="0" applyFont="1"/>
    <xf numFmtId="0" fontId="11" fillId="0" borderId="16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8" fillId="0" borderId="25" xfId="0" applyFont="1" applyBorder="1" applyAlignment="1">
      <alignment horizontal="center"/>
    </xf>
    <xf numFmtId="0" fontId="11" fillId="0" borderId="33" xfId="0" applyFont="1" applyBorder="1" applyAlignment="1">
      <alignment vertical="top"/>
    </xf>
    <xf numFmtId="0" fontId="11" fillId="0" borderId="34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Protection="1">
      <protection locked="0"/>
    </xf>
    <xf numFmtId="0" fontId="8" fillId="0" borderId="39" xfId="0" applyFont="1" applyBorder="1"/>
    <xf numFmtId="0" fontId="8" fillId="0" borderId="41" xfId="0" applyFont="1" applyBorder="1"/>
    <xf numFmtId="38" fontId="8" fillId="0" borderId="9" xfId="2" applyFont="1" applyBorder="1" applyAlignment="1" applyProtection="1">
      <alignment vertical="center"/>
      <protection locked="0"/>
    </xf>
    <xf numFmtId="0" fontId="8" fillId="0" borderId="9" xfId="0" applyFont="1" applyBorder="1" applyAlignment="1">
      <alignment vertical="center"/>
    </xf>
    <xf numFmtId="38" fontId="8" fillId="0" borderId="9" xfId="2" applyFont="1" applyBorder="1" applyAlignment="1">
      <alignment vertical="center"/>
    </xf>
    <xf numFmtId="38" fontId="8" fillId="0" borderId="17" xfId="2" applyFont="1" applyBorder="1" applyAlignment="1" applyProtection="1">
      <alignment vertical="center"/>
      <protection locked="0"/>
    </xf>
    <xf numFmtId="0" fontId="2" fillId="0" borderId="0" xfId="3" applyFont="1" applyProtection="1">
      <protection locked="0"/>
    </xf>
    <xf numFmtId="0" fontId="4" fillId="0" borderId="0" xfId="3" applyFont="1" applyProtection="1">
      <protection locked="0"/>
    </xf>
    <xf numFmtId="3" fontId="4" fillId="0" borderId="0" xfId="3" applyNumberFormat="1" applyFont="1" applyProtection="1">
      <protection locked="0"/>
    </xf>
    <xf numFmtId="3" fontId="4" fillId="0" borderId="0" xfId="3" applyNumberFormat="1" applyFont="1" applyAlignment="1" applyProtection="1">
      <alignment vertical="center"/>
      <protection locked="0"/>
    </xf>
    <xf numFmtId="180" fontId="4" fillId="0" borderId="0" xfId="3" applyNumberFormat="1" applyFont="1" applyAlignment="1" applyProtection="1">
      <alignment horizontal="distributed" vertical="center" shrinkToFit="1"/>
      <protection locked="0"/>
    </xf>
    <xf numFmtId="0" fontId="4" fillId="0" borderId="0" xfId="3" applyFont="1" applyAlignment="1" applyProtection="1">
      <alignment vertic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4" fillId="0" borderId="0" xfId="3" applyFont="1" applyAlignment="1" applyProtection="1">
      <alignment horizontal="center" vertical="center" shrinkToFit="1"/>
      <protection locked="0"/>
    </xf>
    <xf numFmtId="49" fontId="2" fillId="0" borderId="0" xfId="3" applyNumberFormat="1" applyFont="1" applyProtection="1">
      <protection locked="0"/>
    </xf>
    <xf numFmtId="3" fontId="2" fillId="0" borderId="0" xfId="3" applyNumberFormat="1" applyFont="1" applyProtection="1">
      <protection locked="0"/>
    </xf>
    <xf numFmtId="181" fontId="4" fillId="0" borderId="0" xfId="3" applyNumberFormat="1" applyFont="1" applyAlignment="1">
      <alignment vertical="center"/>
    </xf>
    <xf numFmtId="0" fontId="2" fillId="0" borderId="0" xfId="3" applyFont="1" applyAlignment="1" applyProtection="1">
      <alignment vertical="center"/>
      <protection locked="0"/>
    </xf>
    <xf numFmtId="180" fontId="4" fillId="0" borderId="0" xfId="3" applyNumberFormat="1" applyFont="1" applyAlignment="1" applyProtection="1">
      <alignment horizontal="center" vertical="center"/>
      <protection locked="0"/>
    </xf>
    <xf numFmtId="3" fontId="4" fillId="0" borderId="0" xfId="3" applyNumberFormat="1" applyFont="1" applyAlignment="1">
      <alignment vertical="center"/>
    </xf>
    <xf numFmtId="0" fontId="2" fillId="0" borderId="47" xfId="3" applyFont="1" applyBorder="1" applyAlignment="1">
      <alignment vertical="center" shrinkToFit="1"/>
    </xf>
    <xf numFmtId="0" fontId="2" fillId="0" borderId="48" xfId="3" applyFont="1" applyBorder="1" applyAlignment="1">
      <alignment vertical="center" shrinkToFit="1"/>
    </xf>
    <xf numFmtId="0" fontId="4" fillId="0" borderId="49" xfId="3" applyFont="1" applyBorder="1" applyAlignment="1" applyProtection="1">
      <alignment horizontal="center" vertical="center" shrinkToFit="1"/>
      <protection locked="0"/>
    </xf>
    <xf numFmtId="3" fontId="4" fillId="0" borderId="1" xfId="3" applyNumberFormat="1" applyFont="1" applyBorder="1" applyAlignment="1" applyProtection="1">
      <alignment vertical="center" shrinkToFit="1"/>
      <protection locked="0"/>
    </xf>
    <xf numFmtId="3" fontId="4" fillId="0" borderId="2" xfId="3" applyNumberFormat="1" applyFont="1" applyBorder="1" applyAlignment="1" applyProtection="1">
      <alignment vertical="center" shrinkToFit="1"/>
      <protection locked="0"/>
    </xf>
    <xf numFmtId="0" fontId="4" fillId="0" borderId="4" xfId="3" applyFont="1" applyBorder="1" applyAlignment="1" applyProtection="1">
      <alignment horizontal="center" vertical="center" shrinkToFit="1"/>
      <protection locked="0"/>
    </xf>
    <xf numFmtId="180" fontId="4" fillId="0" borderId="4" xfId="3" applyNumberFormat="1" applyFont="1" applyBorder="1" applyAlignment="1" applyProtection="1">
      <alignment horizontal="distributed" vertical="center" shrinkToFit="1"/>
      <protection locked="0"/>
    </xf>
    <xf numFmtId="0" fontId="4" fillId="0" borderId="43" xfId="3" applyFont="1" applyBorder="1" applyAlignment="1" applyProtection="1">
      <alignment vertical="center" shrinkToFit="1"/>
      <protection locked="0"/>
    </xf>
    <xf numFmtId="3" fontId="4" fillId="0" borderId="50" xfId="3" applyNumberFormat="1" applyFont="1" applyBorder="1" applyAlignment="1" applyProtection="1">
      <alignment vertical="center" shrinkToFit="1"/>
      <protection locked="0"/>
    </xf>
    <xf numFmtId="3" fontId="4" fillId="0" borderId="6" xfId="3" applyNumberFormat="1" applyFont="1" applyBorder="1" applyAlignment="1" applyProtection="1">
      <alignment vertical="center" shrinkToFit="1"/>
      <protection locked="0"/>
    </xf>
    <xf numFmtId="0" fontId="4" fillId="0" borderId="8" xfId="3" applyFont="1" applyBorder="1" applyAlignment="1" applyProtection="1">
      <alignment horizontal="center" vertical="center" shrinkToFit="1"/>
      <protection locked="0"/>
    </xf>
    <xf numFmtId="180" fontId="4" fillId="0" borderId="8" xfId="3" applyNumberFormat="1" applyFont="1" applyBorder="1" applyAlignment="1" applyProtection="1">
      <alignment horizontal="distributed" vertical="center" shrinkToFit="1"/>
      <protection locked="0"/>
    </xf>
    <xf numFmtId="3" fontId="4" fillId="0" borderId="23" xfId="3" applyNumberFormat="1" applyFont="1" applyBorder="1" applyAlignment="1" applyProtection="1">
      <alignment vertical="center" shrinkToFit="1"/>
      <protection locked="0"/>
    </xf>
    <xf numFmtId="0" fontId="4" fillId="0" borderId="26" xfId="3" applyFont="1" applyBorder="1" applyAlignment="1" applyProtection="1">
      <alignment vertical="center" shrinkToFit="1"/>
      <protection locked="0"/>
    </xf>
    <xf numFmtId="3" fontId="4" fillId="0" borderId="51" xfId="3" applyNumberFormat="1" applyFont="1" applyBorder="1" applyAlignment="1" applyProtection="1">
      <alignment vertical="center" shrinkToFit="1"/>
      <protection locked="0"/>
    </xf>
    <xf numFmtId="3" fontId="4" fillId="0" borderId="52" xfId="3" applyNumberFormat="1" applyFont="1" applyBorder="1" applyAlignment="1" applyProtection="1">
      <alignment vertical="center" shrinkToFit="1"/>
      <protection locked="0"/>
    </xf>
    <xf numFmtId="180" fontId="4" fillId="0" borderId="53" xfId="3" applyNumberFormat="1" applyFont="1" applyBorder="1" applyAlignment="1" applyProtection="1">
      <alignment horizontal="distributed" vertical="center" shrinkToFit="1"/>
      <protection locked="0"/>
    </xf>
    <xf numFmtId="0" fontId="4" fillId="0" borderId="54" xfId="3" applyFont="1" applyBorder="1" applyAlignment="1" applyProtection="1">
      <alignment vertical="center" shrinkToFit="1"/>
      <protection locked="0"/>
    </xf>
    <xf numFmtId="0" fontId="2" fillId="0" borderId="55" xfId="3" applyFont="1" applyBorder="1" applyAlignment="1" applyProtection="1">
      <alignment vertical="center" shrinkToFit="1"/>
      <protection locked="0"/>
    </xf>
    <xf numFmtId="0" fontId="2" fillId="0" borderId="15" xfId="3" applyFont="1" applyBorder="1" applyAlignment="1" applyProtection="1">
      <alignment vertical="center" shrinkToFit="1"/>
      <protection locked="0"/>
    </xf>
    <xf numFmtId="0" fontId="2" fillId="0" borderId="0" xfId="3" applyFont="1" applyAlignment="1" applyProtection="1">
      <alignment vertical="center" shrinkToFit="1"/>
      <protection locked="0"/>
    </xf>
    <xf numFmtId="0" fontId="4" fillId="0" borderId="25" xfId="3" applyFont="1" applyBorder="1" applyAlignment="1" applyProtection="1">
      <alignment horizontal="center" vertical="center" shrinkToFit="1"/>
      <protection locked="0"/>
    </xf>
    <xf numFmtId="0" fontId="4" fillId="0" borderId="56" xfId="3" applyFont="1" applyBorder="1" applyAlignment="1" applyProtection="1">
      <alignment horizontal="center" vertical="center" shrinkToFit="1"/>
      <protection locked="0"/>
    </xf>
    <xf numFmtId="0" fontId="4" fillId="0" borderId="53" xfId="3" applyFont="1" applyBorder="1" applyAlignment="1" applyProtection="1">
      <alignment horizontal="distributed" vertical="center" shrinkToFit="1"/>
      <protection locked="0"/>
    </xf>
    <xf numFmtId="0" fontId="4" fillId="0" borderId="54" xfId="3" applyFont="1" applyBorder="1" applyAlignment="1" applyProtection="1">
      <alignment horizontal="center" vertical="center" shrinkToFit="1"/>
      <protection locked="0"/>
    </xf>
    <xf numFmtId="3" fontId="6" fillId="0" borderId="0" xfId="3" applyNumberFormat="1" applyFont="1" applyProtection="1">
      <protection locked="0"/>
    </xf>
    <xf numFmtId="0" fontId="4" fillId="0" borderId="57" xfId="3" applyFont="1" applyBorder="1" applyAlignment="1" applyProtection="1">
      <alignment shrinkToFit="1"/>
      <protection locked="0"/>
    </xf>
    <xf numFmtId="3" fontId="8" fillId="0" borderId="58" xfId="3" applyNumberFormat="1" applyFont="1" applyBorder="1" applyAlignment="1" applyProtection="1">
      <alignment horizontal="right" shrinkToFit="1"/>
      <protection locked="0"/>
    </xf>
    <xf numFmtId="0" fontId="8" fillId="0" borderId="0" xfId="3" applyFont="1" applyAlignment="1" applyProtection="1">
      <alignment shrinkToFit="1"/>
      <protection locked="0"/>
    </xf>
    <xf numFmtId="0" fontId="8" fillId="0" borderId="25" xfId="3" applyFont="1" applyBorder="1" applyAlignment="1" applyProtection="1">
      <alignment shrinkToFit="1"/>
      <protection locked="0"/>
    </xf>
    <xf numFmtId="0" fontId="8" fillId="0" borderId="60" xfId="3" applyFont="1" applyBorder="1" applyAlignment="1" applyProtection="1">
      <alignment shrinkToFit="1"/>
      <protection locked="0"/>
    </xf>
    <xf numFmtId="0" fontId="4" fillId="0" borderId="0" xfId="3" applyFont="1" applyAlignment="1" applyProtection="1">
      <alignment shrinkToFit="1"/>
      <protection locked="0"/>
    </xf>
    <xf numFmtId="0" fontId="4" fillId="0" borderId="25" xfId="3" applyFont="1" applyBorder="1" applyAlignment="1" applyProtection="1">
      <alignment shrinkToFit="1"/>
      <protection locked="0"/>
    </xf>
    <xf numFmtId="0" fontId="4" fillId="0" borderId="61" xfId="3" applyFont="1" applyBorder="1" applyAlignment="1" applyProtection="1">
      <alignment horizontal="center" vertical="center" shrinkToFit="1"/>
      <protection locked="0"/>
    </xf>
    <xf numFmtId="0" fontId="4" fillId="0" borderId="62" xfId="3" applyFont="1" applyBorder="1" applyAlignment="1" applyProtection="1">
      <alignment horizontal="center" vertical="center" shrinkToFit="1"/>
      <protection locked="0"/>
    </xf>
    <xf numFmtId="0" fontId="4" fillId="0" borderId="33" xfId="3" applyFont="1" applyBorder="1" applyAlignment="1" applyProtection="1">
      <alignment horizontal="center" vertical="center" shrinkToFit="1"/>
      <protection locked="0"/>
    </xf>
    <xf numFmtId="0" fontId="4" fillId="0" borderId="34" xfId="3" applyFont="1" applyBorder="1" applyAlignment="1" applyProtection="1">
      <alignment horizontal="center" vertical="center" shrinkToFit="1"/>
      <protection locked="0"/>
    </xf>
    <xf numFmtId="0" fontId="4" fillId="0" borderId="63" xfId="3" applyFont="1" applyBorder="1" applyAlignment="1" applyProtection="1">
      <alignment horizontal="center" vertical="center" shrinkToFit="1"/>
      <protection locked="0"/>
    </xf>
    <xf numFmtId="0" fontId="4" fillId="0" borderId="36" xfId="3" applyFont="1" applyBorder="1" applyAlignment="1" applyProtection="1">
      <alignment horizontal="center" vertical="center" shrinkToFit="1"/>
      <protection locked="0"/>
    </xf>
    <xf numFmtId="0" fontId="4" fillId="0" borderId="38" xfId="3" applyFont="1" applyBorder="1" applyAlignment="1" applyProtection="1">
      <alignment horizontal="center" vertical="center" shrinkToFit="1"/>
      <protection locked="0"/>
    </xf>
    <xf numFmtId="0" fontId="4" fillId="0" borderId="39" xfId="3" applyFont="1" applyBorder="1" applyAlignment="1" applyProtection="1">
      <alignment horizontal="center" vertical="center" shrinkToFit="1"/>
      <protection locked="0"/>
    </xf>
    <xf numFmtId="0" fontId="4" fillId="0" borderId="41" xfId="3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shrinkToFit="1"/>
    </xf>
    <xf numFmtId="182" fontId="2" fillId="0" borderId="0" xfId="0" applyNumberFormat="1" applyFont="1" applyAlignment="1" applyProtection="1">
      <alignment shrinkToFit="1"/>
      <protection locked="0"/>
    </xf>
    <xf numFmtId="49" fontId="2" fillId="0" borderId="0" xfId="0" applyNumberFormat="1" applyFont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12" fillId="0" borderId="0" xfId="0" applyFont="1" applyAlignment="1">
      <alignment shrinkToFit="1"/>
    </xf>
    <xf numFmtId="182" fontId="13" fillId="0" borderId="65" xfId="0" applyNumberFormat="1" applyFont="1" applyBorder="1" applyAlignment="1" applyProtection="1">
      <alignment vertical="center"/>
      <protection locked="0"/>
    </xf>
    <xf numFmtId="182" fontId="13" fillId="0" borderId="66" xfId="0" applyNumberFormat="1" applyFont="1" applyBorder="1" applyAlignment="1">
      <alignment horizontal="center" vertical="center"/>
    </xf>
    <xf numFmtId="3" fontId="14" fillId="0" borderId="65" xfId="0" applyNumberFormat="1" applyFont="1" applyBorder="1" applyAlignment="1">
      <alignment vertical="center"/>
    </xf>
    <xf numFmtId="182" fontId="13" fillId="0" borderId="50" xfId="0" applyNumberFormat="1" applyFont="1" applyBorder="1" applyAlignment="1" applyProtection="1">
      <alignment vertical="center"/>
      <protection locked="0"/>
    </xf>
    <xf numFmtId="182" fontId="13" fillId="0" borderId="67" xfId="0" applyNumberFormat="1" applyFont="1" applyBorder="1" applyAlignment="1">
      <alignment horizontal="center" vertical="center"/>
    </xf>
    <xf numFmtId="3" fontId="13" fillId="0" borderId="50" xfId="0" applyNumberFormat="1" applyFont="1" applyBorder="1" applyAlignment="1">
      <alignment vertical="center"/>
    </xf>
    <xf numFmtId="3" fontId="13" fillId="0" borderId="9" xfId="0" applyNumberFormat="1" applyFont="1" applyBorder="1" applyAlignment="1">
      <alignment vertical="center"/>
    </xf>
    <xf numFmtId="3" fontId="13" fillId="0" borderId="44" xfId="0" applyNumberFormat="1" applyFont="1" applyBorder="1" applyAlignment="1">
      <alignment vertical="center"/>
    </xf>
    <xf numFmtId="3" fontId="14" fillId="0" borderId="50" xfId="0" applyNumberFormat="1" applyFont="1" applyBorder="1" applyAlignment="1">
      <alignment vertical="center"/>
    </xf>
    <xf numFmtId="182" fontId="13" fillId="0" borderId="67" xfId="0" applyNumberFormat="1" applyFont="1" applyBorder="1" applyAlignment="1">
      <alignment horizontal="left" vertical="center"/>
    </xf>
    <xf numFmtId="182" fontId="13" fillId="0" borderId="68" xfId="0" applyNumberFormat="1" applyFont="1" applyBorder="1" applyAlignment="1" applyProtection="1">
      <alignment vertical="center"/>
      <protection locked="0"/>
    </xf>
    <xf numFmtId="0" fontId="12" fillId="0" borderId="69" xfId="0" applyFont="1" applyBorder="1" applyAlignment="1">
      <alignment vertical="center" shrinkToFit="1"/>
    </xf>
    <xf numFmtId="0" fontId="12" fillId="0" borderId="56" xfId="0" applyFont="1" applyBorder="1" applyAlignment="1">
      <alignment vertical="center" shrinkToFit="1"/>
    </xf>
    <xf numFmtId="0" fontId="12" fillId="0" borderId="70" xfId="0" applyFont="1" applyBorder="1" applyAlignment="1">
      <alignment vertical="center" shrinkToFit="1"/>
    </xf>
    <xf numFmtId="182" fontId="13" fillId="0" borderId="55" xfId="0" applyNumberFormat="1" applyFont="1" applyBorder="1" applyAlignment="1" applyProtection="1">
      <alignment vertical="center"/>
      <protection locked="0"/>
    </xf>
    <xf numFmtId="0" fontId="12" fillId="0" borderId="16" xfId="0" applyFont="1" applyBorder="1" applyAlignment="1">
      <alignment vertical="center" shrinkToFit="1"/>
    </xf>
    <xf numFmtId="0" fontId="12" fillId="0" borderId="46" xfId="0" applyFont="1" applyBorder="1" applyAlignment="1">
      <alignment vertical="center" shrinkToFit="1"/>
    </xf>
    <xf numFmtId="0" fontId="12" fillId="0" borderId="71" xfId="0" applyFont="1" applyBorder="1" applyAlignment="1">
      <alignment vertical="center" shrinkToFit="1"/>
    </xf>
    <xf numFmtId="182" fontId="13" fillId="0" borderId="72" xfId="0" applyNumberFormat="1" applyFont="1" applyBorder="1" applyAlignment="1" applyProtection="1">
      <alignment vertical="center"/>
      <protection locked="0"/>
    </xf>
    <xf numFmtId="0" fontId="12" fillId="0" borderId="12" xfId="0" applyFont="1" applyBorder="1" applyAlignment="1">
      <alignment vertical="center" shrinkToFit="1"/>
    </xf>
    <xf numFmtId="0" fontId="12" fillId="0" borderId="73" xfId="0" applyFont="1" applyBorder="1" applyAlignment="1">
      <alignment vertical="center" shrinkToFit="1"/>
    </xf>
    <xf numFmtId="0" fontId="12" fillId="0" borderId="74" xfId="0" applyFont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12" fillId="0" borderId="44" xfId="0" applyFont="1" applyBorder="1" applyAlignment="1">
      <alignment vertical="center" shrinkToFit="1"/>
    </xf>
    <xf numFmtId="0" fontId="13" fillId="0" borderId="67" xfId="0" applyFont="1" applyBorder="1" applyAlignment="1">
      <alignment vertical="center" shrinkToFit="1"/>
    </xf>
    <xf numFmtId="0" fontId="12" fillId="0" borderId="68" xfId="0" applyFont="1" applyBorder="1" applyAlignment="1">
      <alignment vertical="center" shrinkToFit="1"/>
    </xf>
    <xf numFmtId="0" fontId="12" fillId="0" borderId="67" xfId="0" applyFont="1" applyBorder="1" applyAlignment="1">
      <alignment vertical="center" shrinkToFit="1"/>
    </xf>
    <xf numFmtId="3" fontId="13" fillId="0" borderId="55" xfId="0" applyNumberFormat="1" applyFont="1" applyBorder="1" applyAlignment="1">
      <alignment vertical="center"/>
    </xf>
    <xf numFmtId="182" fontId="13" fillId="0" borderId="71" xfId="0" applyNumberFormat="1" applyFont="1" applyBorder="1" applyAlignment="1">
      <alignment vertical="center"/>
    </xf>
    <xf numFmtId="3" fontId="14" fillId="0" borderId="55" xfId="0" applyNumberFormat="1" applyFont="1" applyBorder="1" applyAlignment="1">
      <alignment vertical="center"/>
    </xf>
    <xf numFmtId="182" fontId="13" fillId="0" borderId="71" xfId="0" applyNumberFormat="1" applyFont="1" applyBorder="1" applyAlignment="1">
      <alignment horizontal="center" vertical="center"/>
    </xf>
    <xf numFmtId="182" fontId="4" fillId="0" borderId="57" xfId="0" applyNumberFormat="1" applyFont="1" applyBorder="1" applyProtection="1">
      <protection locked="0"/>
    </xf>
    <xf numFmtId="3" fontId="4" fillId="0" borderId="16" xfId="0" applyNumberFormat="1" applyFont="1" applyBorder="1" applyProtection="1">
      <protection locked="0"/>
    </xf>
    <xf numFmtId="3" fontId="4" fillId="0" borderId="75" xfId="0" applyNumberFormat="1" applyFont="1" applyBorder="1" applyProtection="1">
      <protection locked="0"/>
    </xf>
    <xf numFmtId="3" fontId="4" fillId="0" borderId="76" xfId="0" applyNumberFormat="1" applyFont="1" applyBorder="1" applyProtection="1">
      <protection locked="0"/>
    </xf>
    <xf numFmtId="182" fontId="4" fillId="0" borderId="77" xfId="0" applyNumberFormat="1" applyFont="1" applyBorder="1" applyAlignment="1" applyProtection="1">
      <alignment horizontal="center"/>
      <protection locked="0"/>
    </xf>
    <xf numFmtId="3" fontId="4" fillId="0" borderId="0" xfId="0" applyNumberFormat="1" applyFont="1" applyProtection="1">
      <protection locked="0"/>
    </xf>
    <xf numFmtId="3" fontId="4" fillId="0" borderId="57" xfId="0" applyNumberFormat="1" applyFont="1" applyBorder="1" applyProtection="1">
      <protection locked="0"/>
    </xf>
    <xf numFmtId="182" fontId="4" fillId="0" borderId="77" xfId="0" applyNumberFormat="1" applyFont="1" applyBorder="1" applyProtection="1"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 applyProtection="1">
      <alignment horizontal="left" shrinkToFit="1"/>
      <protection locked="0"/>
    </xf>
    <xf numFmtId="49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Protection="1">
      <protection locked="0"/>
    </xf>
    <xf numFmtId="0" fontId="16" fillId="0" borderId="0" xfId="0" applyFont="1"/>
    <xf numFmtId="184" fontId="4" fillId="0" borderId="0" xfId="0" applyNumberFormat="1" applyFont="1" applyProtection="1">
      <protection locked="0"/>
    </xf>
    <xf numFmtId="2" fontId="4" fillId="0" borderId="0" xfId="0" applyNumberFormat="1" applyFont="1" applyProtection="1">
      <protection locked="0"/>
    </xf>
    <xf numFmtId="185" fontId="4" fillId="0" borderId="0" xfId="0" applyNumberFormat="1" applyFont="1" applyProtection="1">
      <protection locked="0"/>
    </xf>
    <xf numFmtId="185" fontId="4" fillId="0" borderId="0" xfId="0" applyNumberFormat="1" applyFont="1" applyAlignment="1" applyProtection="1">
      <alignment vertical="center"/>
      <protection locked="0"/>
    </xf>
    <xf numFmtId="49" fontId="4" fillId="0" borderId="0" xfId="1" applyNumberFormat="1" applyFont="1" applyBorder="1" applyAlignment="1">
      <alignment horizontal="right"/>
    </xf>
    <xf numFmtId="186" fontId="17" fillId="0" borderId="0" xfId="0" applyNumberFormat="1" applyFont="1"/>
    <xf numFmtId="185" fontId="4" fillId="0" borderId="2" xfId="0" applyNumberFormat="1" applyFont="1" applyBorder="1" applyAlignment="1">
      <alignment horizontal="right" vertical="center"/>
    </xf>
    <xf numFmtId="187" fontId="4" fillId="0" borderId="2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vertical="center"/>
    </xf>
    <xf numFmtId="186" fontId="17" fillId="0" borderId="0" xfId="1" applyNumberFormat="1" applyFont="1" applyBorder="1"/>
    <xf numFmtId="184" fontId="4" fillId="0" borderId="51" xfId="0" applyNumberFormat="1" applyFont="1" applyBorder="1" applyAlignment="1" applyProtection="1">
      <alignment horizontal="right" vertical="center"/>
      <protection locked="0"/>
    </xf>
    <xf numFmtId="185" fontId="4" fillId="0" borderId="6" xfId="0" applyNumberFormat="1" applyFont="1" applyBorder="1" applyAlignment="1">
      <alignment horizontal="right" vertical="center"/>
    </xf>
    <xf numFmtId="187" fontId="4" fillId="0" borderId="6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vertical="center"/>
    </xf>
    <xf numFmtId="187" fontId="4" fillId="0" borderId="6" xfId="0" applyNumberFormat="1" applyFont="1" applyBorder="1" applyAlignment="1" applyProtection="1">
      <alignment horizontal="right" vertical="center"/>
      <protection locked="0"/>
    </xf>
    <xf numFmtId="185" fontId="4" fillId="0" borderId="52" xfId="0" applyNumberFormat="1" applyFont="1" applyBorder="1" applyAlignment="1">
      <alignment horizontal="right" vertical="center"/>
    </xf>
    <xf numFmtId="187" fontId="4" fillId="0" borderId="69" xfId="0" applyNumberFormat="1" applyFont="1" applyBorder="1" applyAlignment="1" applyProtection="1">
      <alignment horizontal="right" vertical="center"/>
      <protection locked="0"/>
    </xf>
    <xf numFmtId="187" fontId="4" fillId="0" borderId="52" xfId="0" applyNumberFormat="1" applyFont="1" applyBorder="1" applyAlignment="1" applyProtection="1">
      <alignment horizontal="right" vertical="center"/>
      <protection locked="0"/>
    </xf>
    <xf numFmtId="185" fontId="4" fillId="0" borderId="69" xfId="0" applyNumberFormat="1" applyFont="1" applyBorder="1" applyAlignment="1">
      <alignment horizontal="right" vertical="center"/>
    </xf>
    <xf numFmtId="184" fontId="4" fillId="0" borderId="27" xfId="0" applyNumberFormat="1" applyFont="1" applyBorder="1" applyAlignment="1" applyProtection="1">
      <alignment horizontal="right" vertical="center"/>
      <protection locked="0"/>
    </xf>
    <xf numFmtId="0" fontId="4" fillId="0" borderId="44" xfId="0" applyFont="1" applyBorder="1" applyAlignment="1" applyProtection="1">
      <alignment horizontal="left" vertical="center"/>
      <protection locked="0"/>
    </xf>
    <xf numFmtId="0" fontId="4" fillId="0" borderId="8" xfId="0" quotePrefix="1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>
      <alignment vertical="center"/>
    </xf>
    <xf numFmtId="184" fontId="4" fillId="0" borderId="31" xfId="0" applyNumberFormat="1" applyFont="1" applyBorder="1" applyAlignment="1" applyProtection="1">
      <alignment horizontal="right" vertical="center"/>
      <protection locked="0"/>
    </xf>
    <xf numFmtId="185" fontId="4" fillId="0" borderId="83" xfId="0" applyNumberFormat="1" applyFont="1" applyBorder="1" applyAlignment="1">
      <alignment horizontal="right" vertical="center"/>
    </xf>
    <xf numFmtId="187" fontId="4" fillId="0" borderId="83" xfId="0" applyNumberFormat="1" applyFont="1" applyBorder="1" applyAlignment="1">
      <alignment horizontal="right" vertical="center"/>
    </xf>
    <xf numFmtId="0" fontId="4" fillId="0" borderId="63" xfId="0" applyFont="1" applyBorder="1" applyAlignment="1">
      <alignment vertical="center"/>
    </xf>
    <xf numFmtId="49" fontId="17" fillId="0" borderId="0" xfId="0" applyNumberFormat="1" applyFont="1" applyProtection="1">
      <protection locked="0"/>
    </xf>
    <xf numFmtId="184" fontId="4" fillId="0" borderId="23" xfId="0" applyNumberFormat="1" applyFont="1" applyBorder="1" applyAlignment="1" applyProtection="1">
      <alignment horizontal="right" vertical="center"/>
      <protection locked="0"/>
    </xf>
    <xf numFmtId="185" fontId="4" fillId="0" borderId="6" xfId="0" applyNumberFormat="1" applyFont="1" applyBorder="1" applyAlignment="1" applyProtection="1">
      <alignment horizontal="right" vertical="center"/>
      <protection locked="0"/>
    </xf>
    <xf numFmtId="0" fontId="18" fillId="0" borderId="0" xfId="0" applyFont="1"/>
    <xf numFmtId="0" fontId="4" fillId="0" borderId="26" xfId="0" applyFont="1" applyBorder="1" applyAlignment="1">
      <alignment vertical="center"/>
    </xf>
    <xf numFmtId="186" fontId="17" fillId="3" borderId="0" xfId="1" applyNumberFormat="1" applyFont="1" applyFill="1" applyBorder="1"/>
    <xf numFmtId="185" fontId="4" fillId="0" borderId="15" xfId="0" applyNumberFormat="1" applyFont="1" applyBorder="1" applyAlignment="1">
      <alignment horizontal="right" vertical="center"/>
    </xf>
    <xf numFmtId="187" fontId="4" fillId="0" borderId="16" xfId="0" applyNumberFormat="1" applyFont="1" applyBorder="1" applyAlignment="1" applyProtection="1">
      <alignment horizontal="right" vertical="center"/>
      <protection locked="0"/>
    </xf>
    <xf numFmtId="185" fontId="4" fillId="0" borderId="16" xfId="0" applyNumberFormat="1" applyFont="1" applyBorder="1" applyAlignment="1">
      <alignment horizontal="right" vertical="center"/>
    </xf>
    <xf numFmtId="0" fontId="4" fillId="0" borderId="26" xfId="0" applyFont="1" applyBorder="1" applyAlignment="1" applyProtection="1">
      <alignment horizontal="right" vertical="center"/>
      <protection locked="0"/>
    </xf>
    <xf numFmtId="187" fontId="4" fillId="0" borderId="9" xfId="0" applyNumberFormat="1" applyFont="1" applyBorder="1" applyAlignment="1" applyProtection="1">
      <alignment horizontal="right" vertical="center"/>
      <protection locked="0"/>
    </xf>
    <xf numFmtId="185" fontId="4" fillId="0" borderId="9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center"/>
      <protection locked="0"/>
    </xf>
    <xf numFmtId="0" fontId="4" fillId="0" borderId="46" xfId="0" applyFont="1" applyBorder="1" applyAlignment="1" applyProtection="1">
      <alignment horizontal="left" vertical="center"/>
      <protection locked="0"/>
    </xf>
    <xf numFmtId="0" fontId="4" fillId="0" borderId="0" xfId="0" quotePrefix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right"/>
      <protection locked="0"/>
    </xf>
    <xf numFmtId="185" fontId="4" fillId="0" borderId="8" xfId="0" applyNumberFormat="1" applyFont="1" applyBorder="1" applyAlignment="1">
      <alignment horizontal="right" vertical="center"/>
    </xf>
    <xf numFmtId="187" fontId="4" fillId="0" borderId="6" xfId="0" applyNumberFormat="1" applyFont="1" applyBorder="1" applyAlignment="1">
      <alignment vertical="center"/>
    </xf>
    <xf numFmtId="187" fontId="4" fillId="0" borderId="8" xfId="0" applyNumberFormat="1" applyFont="1" applyBorder="1" applyAlignment="1">
      <alignment vertical="center"/>
    </xf>
    <xf numFmtId="185" fontId="4" fillId="0" borderId="6" xfId="0" applyNumberFormat="1" applyFont="1" applyBorder="1" applyAlignment="1">
      <alignment vertical="center"/>
    </xf>
    <xf numFmtId="3" fontId="19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17" fillId="0" borderId="0" xfId="0" applyFont="1"/>
    <xf numFmtId="0" fontId="24" fillId="0" borderId="0" xfId="4" applyFont="1" applyProtection="1">
      <protection locked="0"/>
    </xf>
    <xf numFmtId="188" fontId="23" fillId="0" borderId="0" xfId="4" applyNumberFormat="1" applyFont="1" applyAlignment="1" applyProtection="1">
      <alignment vertical="center"/>
      <protection locked="0"/>
    </xf>
    <xf numFmtId="188" fontId="24" fillId="0" borderId="0" xfId="4" applyNumberFormat="1" applyFont="1" applyAlignment="1" applyProtection="1">
      <alignment horizontal="right" vertical="center"/>
      <protection locked="0"/>
    </xf>
    <xf numFmtId="0" fontId="24" fillId="0" borderId="0" xfId="4" applyFont="1" applyAlignment="1" applyProtection="1">
      <alignment horizontal="right" vertical="center"/>
      <protection locked="0"/>
    </xf>
    <xf numFmtId="0" fontId="4" fillId="0" borderId="87" xfId="4" applyFont="1" applyBorder="1" applyAlignment="1" applyProtection="1">
      <alignment horizontal="center" vertical="center"/>
      <protection locked="0"/>
    </xf>
    <xf numFmtId="0" fontId="4" fillId="0" borderId="62" xfId="4" applyFont="1" applyBorder="1" applyAlignment="1" applyProtection="1">
      <alignment horizontal="center" vertical="center"/>
      <protection locked="0"/>
    </xf>
    <xf numFmtId="0" fontId="4" fillId="0" borderId="36" xfId="4" applyFont="1" applyBorder="1" applyAlignment="1" applyProtection="1">
      <alignment horizontal="center" vertical="center"/>
      <protection locked="0"/>
    </xf>
    <xf numFmtId="0" fontId="4" fillId="0" borderId="40" xfId="4" applyFont="1" applyBorder="1" applyAlignment="1" applyProtection="1">
      <alignment horizontal="center" vertical="center"/>
      <protection locked="0"/>
    </xf>
    <xf numFmtId="0" fontId="4" fillId="0" borderId="39" xfId="4" applyFont="1" applyBorder="1" applyAlignment="1" applyProtection="1">
      <alignment horizontal="centerContinuous" vertical="center"/>
      <protection locked="0"/>
    </xf>
    <xf numFmtId="0" fontId="4" fillId="0" borderId="41" xfId="4" applyFont="1" applyBorder="1" applyAlignment="1" applyProtection="1">
      <alignment horizontal="centerContinuous" vertical="center"/>
      <protection locked="0"/>
    </xf>
    <xf numFmtId="0" fontId="26" fillId="0" borderId="0" xfId="6" applyFont="1">
      <alignment vertical="center"/>
    </xf>
    <xf numFmtId="0" fontId="26" fillId="0" borderId="0" xfId="6" applyFont="1" applyAlignment="1"/>
    <xf numFmtId="0" fontId="22" fillId="0" borderId="0" xfId="4" applyFont="1"/>
    <xf numFmtId="0" fontId="23" fillId="0" borderId="0" xfId="4" applyFont="1"/>
    <xf numFmtId="0" fontId="23" fillId="0" borderId="44" xfId="4" applyFont="1" applyBorder="1" applyAlignment="1" applyProtection="1">
      <alignment horizontal="left" vertical="center"/>
      <protection locked="0"/>
    </xf>
    <xf numFmtId="0" fontId="23" fillId="0" borderId="8" xfId="4" applyFont="1" applyBorder="1" applyAlignment="1" applyProtection="1">
      <alignment horizontal="left" vertical="center"/>
      <protection locked="0"/>
    </xf>
    <xf numFmtId="0" fontId="23" fillId="0" borderId="8" xfId="4" quotePrefix="1" applyFont="1" applyBorder="1" applyAlignment="1" applyProtection="1">
      <alignment horizontal="center" vertical="center"/>
      <protection locked="0"/>
    </xf>
    <xf numFmtId="0" fontId="23" fillId="0" borderId="46" xfId="4" applyFont="1" applyBorder="1" applyAlignment="1" applyProtection="1">
      <alignment horizontal="left" vertical="center"/>
      <protection locked="0"/>
    </xf>
    <xf numFmtId="0" fontId="23" fillId="0" borderId="53" xfId="4" quotePrefix="1" applyFont="1" applyBorder="1" applyAlignment="1" applyProtection="1">
      <alignment horizontal="center" vertical="center"/>
      <protection locked="0"/>
    </xf>
    <xf numFmtId="188" fontId="24" fillId="0" borderId="0" xfId="4" applyNumberFormat="1" applyFont="1" applyProtection="1">
      <protection locked="0"/>
    </xf>
    <xf numFmtId="3" fontId="23" fillId="0" borderId="75" xfId="4" applyNumberFormat="1" applyFont="1" applyBorder="1" applyProtection="1">
      <protection locked="0"/>
    </xf>
    <xf numFmtId="3" fontId="23" fillId="0" borderId="59" xfId="4" applyNumberFormat="1" applyFont="1" applyBorder="1" applyProtection="1">
      <protection locked="0"/>
    </xf>
    <xf numFmtId="0" fontId="8" fillId="0" borderId="100" xfId="0" applyFont="1" applyBorder="1" applyAlignment="1" applyProtection="1">
      <alignment horizontal="center" vertical="center"/>
      <protection locked="0"/>
    </xf>
    <xf numFmtId="0" fontId="8" fillId="0" borderId="101" xfId="0" applyFont="1" applyBorder="1" applyProtection="1"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Protection="1">
      <protection locked="0"/>
    </xf>
    <xf numFmtId="0" fontId="8" fillId="0" borderId="29" xfId="0" applyFont="1" applyBorder="1" applyAlignment="1" applyProtection="1">
      <alignment horizontal="distributed" vertical="center"/>
      <protection locked="0"/>
    </xf>
    <xf numFmtId="0" fontId="8" fillId="0" borderId="30" xfId="0" applyFont="1" applyBorder="1" applyProtection="1">
      <protection locked="0"/>
    </xf>
    <xf numFmtId="0" fontId="4" fillId="0" borderId="0" xfId="0" applyFont="1" applyAlignment="1" applyProtection="1">
      <alignment shrinkToFit="1"/>
      <protection locked="0"/>
    </xf>
    <xf numFmtId="0" fontId="18" fillId="0" borderId="0" xfId="0" applyFont="1" applyAlignment="1" applyProtection="1">
      <alignment shrinkToFit="1"/>
      <protection locked="0"/>
    </xf>
    <xf numFmtId="0" fontId="4" fillId="0" borderId="39" xfId="0" applyFont="1" applyBorder="1" applyAlignment="1" applyProtection="1">
      <alignment horizontal="centerContinuous" vertical="center"/>
      <protection locked="0"/>
    </xf>
    <xf numFmtId="0" fontId="4" fillId="0" borderId="40" xfId="0" applyFont="1" applyBorder="1" applyAlignment="1" applyProtection="1">
      <alignment horizontal="centerContinuous" vertical="center"/>
      <protection locked="0"/>
    </xf>
    <xf numFmtId="0" fontId="4" fillId="0" borderId="103" xfId="0" applyFont="1" applyBorder="1" applyAlignment="1" applyProtection="1">
      <alignment horizontal="centerContinuous" vertical="center"/>
      <protection locked="0"/>
    </xf>
    <xf numFmtId="0" fontId="4" fillId="0" borderId="104" xfId="0" applyFont="1" applyBorder="1" applyAlignment="1" applyProtection="1">
      <alignment horizontal="centerContinuous" vertical="center"/>
      <protection locked="0"/>
    </xf>
    <xf numFmtId="3" fontId="23" fillId="0" borderId="91" xfId="4" applyNumberFormat="1" applyFont="1" applyBorder="1" applyProtection="1">
      <protection locked="0"/>
    </xf>
    <xf numFmtId="0" fontId="8" fillId="0" borderId="0" xfId="4" applyFont="1" applyAlignment="1" applyProtection="1">
      <alignment vertical="center"/>
      <protection locked="0"/>
    </xf>
    <xf numFmtId="3" fontId="4" fillId="0" borderId="59" xfId="0" applyNumberFormat="1" applyFont="1" applyBorder="1" applyProtection="1">
      <protection locked="0"/>
    </xf>
    <xf numFmtId="0" fontId="8" fillId="0" borderId="80" xfId="0" applyFont="1" applyBorder="1" applyAlignment="1" applyProtection="1">
      <alignment shrinkToFit="1"/>
      <protection locked="0"/>
    </xf>
    <xf numFmtId="0" fontId="8" fillId="0" borderId="55" xfId="0" applyFont="1" applyBorder="1" applyAlignment="1" applyProtection="1">
      <alignment horizontal="center" vertical="center" shrinkToFit="1"/>
      <protection locked="0"/>
    </xf>
    <xf numFmtId="0" fontId="8" fillId="0" borderId="55" xfId="0" applyFont="1" applyBorder="1" applyAlignment="1">
      <alignment shrinkToFit="1"/>
    </xf>
    <xf numFmtId="0" fontId="8" fillId="0" borderId="110" xfId="0" applyFont="1" applyBorder="1" applyAlignment="1" applyProtection="1">
      <alignment vertical="center" shrinkToFit="1"/>
      <protection locked="0"/>
    </xf>
    <xf numFmtId="0" fontId="8" fillId="0" borderId="50" xfId="0" applyFont="1" applyBorder="1" applyAlignment="1" applyProtection="1">
      <alignment vertical="center" shrinkToFit="1"/>
      <protection locked="0"/>
    </xf>
    <xf numFmtId="0" fontId="8" fillId="0" borderId="50" xfId="0" applyFont="1" applyBorder="1" applyAlignment="1">
      <alignment vertical="center" shrinkToFit="1"/>
    </xf>
    <xf numFmtId="0" fontId="8" fillId="0" borderId="65" xfId="0" applyFont="1" applyBorder="1" applyAlignment="1" applyProtection="1">
      <alignment vertical="center" shrinkToFit="1"/>
      <protection locked="0"/>
    </xf>
    <xf numFmtId="0" fontId="2" fillId="0" borderId="105" xfId="0" applyFont="1" applyBorder="1" applyAlignment="1" applyProtection="1">
      <alignment vertical="center"/>
      <protection locked="0"/>
    </xf>
    <xf numFmtId="0" fontId="2" fillId="0" borderId="106" xfId="0" applyFont="1" applyBorder="1" applyProtection="1">
      <protection locked="0"/>
    </xf>
    <xf numFmtId="0" fontId="2" fillId="0" borderId="107" xfId="0" applyFont="1" applyBorder="1" applyProtection="1">
      <protection locked="0"/>
    </xf>
    <xf numFmtId="0" fontId="2" fillId="0" borderId="26" xfId="0" applyFont="1" applyBorder="1" applyProtection="1">
      <protection locked="0"/>
    </xf>
    <xf numFmtId="0" fontId="2" fillId="0" borderId="43" xfId="0" applyFont="1" applyBorder="1" applyProtection="1">
      <protection locked="0"/>
    </xf>
    <xf numFmtId="38" fontId="8" fillId="0" borderId="23" xfId="2" applyFont="1" applyBorder="1" applyAlignment="1" applyProtection="1">
      <alignment vertical="center"/>
      <protection locked="0"/>
    </xf>
    <xf numFmtId="38" fontId="8" fillId="0" borderId="1" xfId="2" applyFont="1" applyBorder="1" applyAlignment="1" applyProtection="1">
      <alignment vertical="center"/>
      <protection locked="0"/>
    </xf>
    <xf numFmtId="0" fontId="4" fillId="0" borderId="49" xfId="0" applyFont="1" applyBorder="1" applyProtection="1">
      <protection locked="0"/>
    </xf>
    <xf numFmtId="0" fontId="2" fillId="0" borderId="49" xfId="0" applyFont="1" applyBorder="1" applyProtection="1">
      <protection locked="0"/>
    </xf>
    <xf numFmtId="0" fontId="2" fillId="0" borderId="49" xfId="0" applyFont="1" applyBorder="1" applyAlignment="1" applyProtection="1">
      <alignment vertical="center"/>
      <protection locked="0"/>
    </xf>
    <xf numFmtId="0" fontId="4" fillId="0" borderId="62" xfId="0" applyFont="1" applyBorder="1" applyAlignment="1">
      <alignment horizontal="distributed" vertical="center" wrapText="1"/>
    </xf>
    <xf numFmtId="184" fontId="4" fillId="0" borderId="6" xfId="0" applyNumberFormat="1" applyFont="1" applyBorder="1" applyAlignment="1" applyProtection="1">
      <alignment horizontal="right" vertical="center"/>
      <protection locked="0"/>
    </xf>
    <xf numFmtId="184" fontId="4" fillId="0" borderId="15" xfId="0" applyNumberFormat="1" applyFont="1" applyBorder="1" applyAlignment="1" applyProtection="1">
      <alignment horizontal="right" vertical="center"/>
      <protection locked="0"/>
    </xf>
    <xf numFmtId="184" fontId="4" fillId="0" borderId="52" xfId="0" applyNumberFormat="1" applyFont="1" applyBorder="1" applyAlignment="1" applyProtection="1">
      <alignment horizontal="right" vertical="center"/>
      <protection locked="0"/>
    </xf>
    <xf numFmtId="184" fontId="4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shrinkToFit="1"/>
      <protection locked="0"/>
    </xf>
    <xf numFmtId="0" fontId="4" fillId="0" borderId="112" xfId="0" applyFont="1" applyBorder="1" applyAlignment="1">
      <alignment horizontal="center" vertical="center"/>
    </xf>
    <xf numFmtId="182" fontId="2" fillId="0" borderId="112" xfId="0" applyNumberFormat="1" applyFont="1" applyBorder="1" applyProtection="1">
      <protection locked="0"/>
    </xf>
    <xf numFmtId="3" fontId="4" fillId="0" borderId="112" xfId="0" applyNumberFormat="1" applyFont="1" applyBorder="1" applyProtection="1">
      <protection locked="0"/>
    </xf>
    <xf numFmtId="3" fontId="14" fillId="0" borderId="112" xfId="0" applyNumberFormat="1" applyFont="1" applyBorder="1" applyAlignment="1">
      <alignment vertical="center"/>
    </xf>
    <xf numFmtId="3" fontId="13" fillId="0" borderId="112" xfId="0" applyNumberFormat="1" applyFont="1" applyBorder="1" applyAlignment="1">
      <alignment vertical="center"/>
    </xf>
    <xf numFmtId="38" fontId="8" fillId="0" borderId="27" xfId="2" applyFont="1" applyBorder="1" applyAlignment="1" applyProtection="1">
      <alignment vertical="center"/>
      <protection locked="0"/>
    </xf>
    <xf numFmtId="0" fontId="11" fillId="0" borderId="6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/>
    </xf>
    <xf numFmtId="184" fontId="4" fillId="0" borderId="1" xfId="0" applyNumberFormat="1" applyFont="1" applyBorder="1" applyAlignment="1" applyProtection="1">
      <alignment horizontal="right" vertical="center"/>
      <protection locked="0"/>
    </xf>
    <xf numFmtId="186" fontId="28" fillId="0" borderId="0" xfId="1" applyNumberFormat="1" applyFont="1" applyBorder="1"/>
    <xf numFmtId="186" fontId="28" fillId="0" borderId="0" xfId="0" applyNumberFormat="1" applyFont="1"/>
    <xf numFmtId="184" fontId="4" fillId="0" borderId="2" xfId="0" applyNumberFormat="1" applyFont="1" applyBorder="1" applyAlignment="1" applyProtection="1">
      <alignment horizontal="right" vertical="center"/>
      <protection locked="0"/>
    </xf>
    <xf numFmtId="188" fontId="4" fillId="0" borderId="12" xfId="0" applyNumberFormat="1" applyFont="1" applyBorder="1" applyAlignment="1">
      <alignment vertical="center"/>
    </xf>
    <xf numFmtId="190" fontId="4" fillId="0" borderId="89" xfId="0" applyNumberFormat="1" applyFont="1" applyBorder="1" applyAlignment="1">
      <alignment vertical="center"/>
    </xf>
    <xf numFmtId="0" fontId="4" fillId="0" borderId="90" xfId="0" quotePrefix="1" applyFont="1" applyBorder="1" applyAlignment="1" applyProtection="1">
      <alignment horizontal="center" vertical="center"/>
      <protection locked="0"/>
    </xf>
    <xf numFmtId="0" fontId="4" fillId="0" borderId="9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centerContinuous" vertical="center" shrinkToFit="1"/>
      <protection locked="0"/>
    </xf>
    <xf numFmtId="0" fontId="4" fillId="0" borderId="44" xfId="0" applyFont="1" applyBorder="1" applyAlignment="1" applyProtection="1">
      <alignment horizontal="centerContinuous" vertical="center" shrinkToFit="1"/>
      <protection locked="0"/>
    </xf>
    <xf numFmtId="188" fontId="4" fillId="0" borderId="6" xfId="0" applyNumberFormat="1" applyFont="1" applyBorder="1" applyAlignment="1">
      <alignment vertical="center"/>
    </xf>
    <xf numFmtId="188" fontId="4" fillId="0" borderId="23" xfId="0" applyNumberFormat="1" applyFont="1" applyBorder="1" applyAlignment="1">
      <alignment vertical="center"/>
    </xf>
    <xf numFmtId="177" fontId="8" fillId="0" borderId="28" xfId="0" applyNumberFormat="1" applyFont="1" applyBorder="1" applyAlignment="1">
      <alignment vertical="center"/>
    </xf>
    <xf numFmtId="177" fontId="8" fillId="0" borderId="6" xfId="0" applyNumberFormat="1" applyFont="1" applyBorder="1" applyAlignment="1">
      <alignment vertical="center"/>
    </xf>
    <xf numFmtId="177" fontId="8" fillId="0" borderId="99" xfId="0" applyNumberFormat="1" applyFont="1" applyBorder="1" applyAlignment="1">
      <alignment vertical="center"/>
    </xf>
    <xf numFmtId="177" fontId="8" fillId="0" borderId="48" xfId="0" applyNumberFormat="1" applyFont="1" applyBorder="1" applyAlignment="1">
      <alignment vertical="center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6" fillId="0" borderId="8" xfId="4" quotePrefix="1" applyFont="1" applyBorder="1" applyAlignment="1" applyProtection="1">
      <alignment horizontal="center" vertical="center"/>
      <protection locked="0"/>
    </xf>
    <xf numFmtId="0" fontId="6" fillId="0" borderId="8" xfId="4" applyFont="1" applyBorder="1" applyAlignment="1" applyProtection="1">
      <alignment horizontal="left" vertical="center"/>
      <protection locked="0"/>
    </xf>
    <xf numFmtId="0" fontId="6" fillId="0" borderId="44" xfId="4" applyFont="1" applyBorder="1" applyAlignment="1" applyProtection="1">
      <alignment horizontal="left" vertical="center"/>
      <protection locked="0"/>
    </xf>
    <xf numFmtId="0" fontId="6" fillId="0" borderId="92" xfId="4" applyFont="1" applyBorder="1" applyAlignment="1" applyProtection="1">
      <alignment horizontal="right" vertical="center"/>
      <protection locked="0"/>
    </xf>
    <xf numFmtId="0" fontId="4" fillId="0" borderId="24" xfId="4" quotePrefix="1" applyFont="1" applyBorder="1" applyAlignment="1" applyProtection="1">
      <alignment horizontal="right" vertical="center"/>
      <protection locked="0"/>
    </xf>
    <xf numFmtId="0" fontId="4" fillId="0" borderId="8" xfId="4" applyFont="1" applyBorder="1" applyAlignment="1" applyProtection="1">
      <alignment horizontal="left" vertical="center"/>
      <protection locked="0"/>
    </xf>
    <xf numFmtId="0" fontId="4" fillId="0" borderId="44" xfId="4" applyFont="1" applyBorder="1" applyAlignment="1" applyProtection="1">
      <alignment horizontal="left" vertical="center"/>
      <protection locked="0"/>
    </xf>
    <xf numFmtId="49" fontId="4" fillId="0" borderId="24" xfId="4" applyNumberFormat="1" applyFont="1" applyBorder="1" applyAlignment="1" applyProtection="1">
      <alignment horizontal="right" vertical="center"/>
      <protection locked="0"/>
    </xf>
    <xf numFmtId="49" fontId="4" fillId="0" borderId="86" xfId="4" applyNumberFormat="1" applyFont="1" applyBorder="1" applyAlignment="1" applyProtection="1">
      <alignment horizontal="right" vertical="center"/>
      <protection locked="0"/>
    </xf>
    <xf numFmtId="0" fontId="4" fillId="0" borderId="90" xfId="4" applyFont="1" applyBorder="1" applyAlignment="1" applyProtection="1">
      <alignment vertical="center"/>
      <protection locked="0"/>
    </xf>
    <xf numFmtId="0" fontId="4" fillId="0" borderId="24" xfId="4" applyFont="1" applyBorder="1" applyAlignment="1" applyProtection="1">
      <alignment horizontal="right" vertical="center"/>
      <protection locked="0"/>
    </xf>
    <xf numFmtId="0" fontId="4" fillId="0" borderId="21" xfId="4" applyFont="1" applyBorder="1" applyAlignment="1" applyProtection="1">
      <alignment horizontal="right" vertical="center"/>
      <protection locked="0"/>
    </xf>
    <xf numFmtId="0" fontId="4" fillId="0" borderId="4" xfId="4" applyFont="1" applyBorder="1" applyAlignment="1" applyProtection="1">
      <alignment horizontal="left" vertical="center"/>
      <protection locked="0"/>
    </xf>
    <xf numFmtId="0" fontId="4" fillId="0" borderId="42" xfId="4" applyFont="1" applyBorder="1" applyAlignment="1" applyProtection="1">
      <alignment horizontal="left" vertical="center"/>
      <protection locked="0"/>
    </xf>
    <xf numFmtId="0" fontId="6" fillId="0" borderId="0" xfId="6" applyFont="1">
      <alignment vertical="center"/>
    </xf>
    <xf numFmtId="0" fontId="6" fillId="0" borderId="49" xfId="6" applyFont="1" applyBorder="1">
      <alignment vertical="center"/>
    </xf>
    <xf numFmtId="0" fontId="6" fillId="0" borderId="59" xfId="6" applyFont="1" applyBorder="1" applyAlignment="1">
      <alignment horizontal="center" vertical="center"/>
    </xf>
    <xf numFmtId="0" fontId="6" fillId="0" borderId="26" xfId="6" applyFont="1" applyBorder="1">
      <alignment vertical="center"/>
    </xf>
    <xf numFmtId="0" fontId="4" fillId="0" borderId="8" xfId="6" applyFont="1" applyBorder="1" applyAlignment="1">
      <alignment horizontal="center" vertical="center"/>
    </xf>
    <xf numFmtId="0" fontId="6" fillId="0" borderId="43" xfId="6" applyFont="1" applyBorder="1">
      <alignment vertical="center"/>
    </xf>
    <xf numFmtId="0" fontId="4" fillId="0" borderId="4" xfId="6" applyFont="1" applyBorder="1" applyAlignment="1">
      <alignment horizontal="center" vertical="center"/>
    </xf>
    <xf numFmtId="0" fontId="4" fillId="0" borderId="93" xfId="0" applyFont="1" applyBorder="1" applyAlignment="1">
      <alignment horizontal="distributed" vertical="center" wrapText="1"/>
    </xf>
    <xf numFmtId="184" fontId="4" fillId="0" borderId="44" xfId="0" applyNumberFormat="1" applyFont="1" applyBorder="1" applyAlignment="1" applyProtection="1">
      <alignment horizontal="right" vertical="center"/>
      <protection locked="0"/>
    </xf>
    <xf numFmtId="184" fontId="4" fillId="0" borderId="46" xfId="0" applyNumberFormat="1" applyFont="1" applyBorder="1" applyAlignment="1" applyProtection="1">
      <alignment horizontal="right" vertical="center"/>
      <protection locked="0"/>
    </xf>
    <xf numFmtId="184" fontId="4" fillId="0" borderId="56" xfId="0" applyNumberFormat="1" applyFont="1" applyBorder="1" applyAlignment="1" applyProtection="1">
      <alignment horizontal="right" vertical="center"/>
      <protection locked="0"/>
    </xf>
    <xf numFmtId="184" fontId="4" fillId="0" borderId="45" xfId="0" applyNumberFormat="1" applyFont="1" applyBorder="1" applyAlignment="1" applyProtection="1">
      <alignment horizontal="right" vertical="center"/>
      <protection locked="0"/>
    </xf>
    <xf numFmtId="0" fontId="6" fillId="0" borderId="25" xfId="4" applyFont="1" applyBorder="1" applyAlignment="1" applyProtection="1">
      <alignment horizontal="right" vertical="center"/>
      <protection locked="0"/>
    </xf>
    <xf numFmtId="0" fontId="6" fillId="0" borderId="25" xfId="4" applyFont="1" applyBorder="1" applyAlignment="1" applyProtection="1">
      <alignment vertical="center"/>
      <protection locked="0"/>
    </xf>
    <xf numFmtId="0" fontId="6" fillId="0" borderId="0" xfId="4" applyFont="1" applyAlignment="1" applyProtection="1">
      <alignment vertical="center"/>
      <protection locked="0"/>
    </xf>
    <xf numFmtId="0" fontId="4" fillId="0" borderId="25" xfId="4" applyFont="1" applyBorder="1" applyAlignment="1" applyProtection="1">
      <alignment vertical="center"/>
      <protection locked="0"/>
    </xf>
    <xf numFmtId="0" fontId="4" fillId="0" borderId="0" xfId="4" applyFont="1" applyAlignment="1" applyProtection="1">
      <alignment vertical="center"/>
      <protection locked="0"/>
    </xf>
    <xf numFmtId="0" fontId="4" fillId="0" borderId="82" xfId="0" applyFont="1" applyBorder="1" applyAlignment="1" applyProtection="1">
      <alignment horizontal="right" vertical="center"/>
      <protection locked="0"/>
    </xf>
    <xf numFmtId="0" fontId="8" fillId="0" borderId="25" xfId="0" applyFont="1" applyBorder="1" applyAlignment="1" applyProtection="1">
      <alignment vertical="center"/>
      <protection locked="0"/>
    </xf>
    <xf numFmtId="0" fontId="8" fillId="0" borderId="22" xfId="0" applyFont="1" applyBorder="1" applyAlignment="1" applyProtection="1">
      <alignment vertical="center"/>
      <protection locked="0"/>
    </xf>
    <xf numFmtId="0" fontId="4" fillId="0" borderId="26" xfId="0" applyFont="1" applyBorder="1" applyAlignment="1" applyProtection="1">
      <alignment horizontal="centerContinuous" vertical="center" shrinkToFit="1"/>
      <protection locked="0"/>
    </xf>
    <xf numFmtId="0" fontId="4" fillId="0" borderId="80" xfId="3" applyFont="1" applyBorder="1" applyAlignment="1" applyProtection="1">
      <alignment horizontal="center" vertical="center" shrinkToFit="1"/>
      <protection locked="0"/>
    </xf>
    <xf numFmtId="0" fontId="8" fillId="0" borderId="54" xfId="0" applyFont="1" applyBorder="1" applyAlignment="1" applyProtection="1">
      <alignment wrapText="1"/>
      <protection locked="0"/>
    </xf>
    <xf numFmtId="0" fontId="8" fillId="0" borderId="53" xfId="0" applyFont="1" applyBorder="1" applyAlignment="1" applyProtection="1">
      <alignment horizontal="distributed" vertical="center" wrapText="1"/>
      <protection locked="0"/>
    </xf>
    <xf numFmtId="0" fontId="8" fillId="0" borderId="53" xfId="0" applyFont="1" applyBorder="1" applyAlignment="1" applyProtection="1">
      <alignment horizontal="center" vertical="center" wrapText="1"/>
      <protection locked="0"/>
    </xf>
    <xf numFmtId="0" fontId="6" fillId="0" borderId="25" xfId="6" applyFont="1" applyBorder="1" applyAlignment="1">
      <alignment vertical="center" wrapText="1"/>
    </xf>
    <xf numFmtId="0" fontId="6" fillId="0" borderId="0" xfId="6" applyFont="1" applyAlignment="1">
      <alignment horizontal="center" vertical="center" wrapText="1"/>
    </xf>
    <xf numFmtId="188" fontId="23" fillId="0" borderId="0" xfId="4" applyNumberFormat="1" applyFont="1" applyAlignment="1" applyProtection="1">
      <alignment vertical="center" wrapText="1"/>
      <protection locked="0"/>
    </xf>
    <xf numFmtId="0" fontId="4" fillId="0" borderId="25" xfId="0" applyFont="1" applyBorder="1" applyAlignment="1">
      <alignment vertical="center" wrapText="1"/>
    </xf>
    <xf numFmtId="3" fontId="13" fillId="0" borderId="68" xfId="0" applyNumberFormat="1" applyFont="1" applyBorder="1" applyAlignment="1">
      <alignment vertical="center" wrapText="1"/>
    </xf>
    <xf numFmtId="3" fontId="13" fillId="0" borderId="112" xfId="0" applyNumberFormat="1" applyFont="1" applyBorder="1" applyAlignment="1">
      <alignment vertical="center" wrapText="1"/>
    </xf>
    <xf numFmtId="0" fontId="4" fillId="0" borderId="54" xfId="3" applyFont="1" applyBorder="1" applyAlignment="1" applyProtection="1">
      <alignment vertical="center" wrapText="1" shrinkToFit="1"/>
      <protection locked="0"/>
    </xf>
    <xf numFmtId="180" fontId="4" fillId="0" borderId="26" xfId="3" applyNumberFormat="1" applyFont="1" applyBorder="1" applyAlignment="1" applyProtection="1">
      <alignment horizontal="distributed" vertical="center" shrinkToFit="1"/>
      <protection locked="0"/>
    </xf>
    <xf numFmtId="180" fontId="4" fillId="0" borderId="22" xfId="3" applyNumberFormat="1" applyFont="1" applyBorder="1" applyAlignment="1" applyProtection="1">
      <alignment horizontal="center" vertical="center" shrinkToFit="1"/>
      <protection locked="0"/>
    </xf>
    <xf numFmtId="0" fontId="8" fillId="0" borderId="91" xfId="3" applyFont="1" applyBorder="1" applyAlignment="1" applyProtection="1">
      <alignment shrinkToFit="1"/>
      <protection locked="0"/>
    </xf>
    <xf numFmtId="0" fontId="2" fillId="0" borderId="25" xfId="3" applyFont="1" applyBorder="1" applyAlignment="1" applyProtection="1">
      <alignment vertical="center" shrinkToFit="1"/>
      <protection locked="0"/>
    </xf>
    <xf numFmtId="0" fontId="8" fillId="0" borderId="55" xfId="3" applyFont="1" applyBorder="1" applyAlignment="1" applyProtection="1">
      <alignment shrinkToFit="1"/>
      <protection locked="0"/>
    </xf>
    <xf numFmtId="0" fontId="4" fillId="0" borderId="55" xfId="3" applyFont="1" applyBorder="1" applyAlignment="1" applyProtection="1">
      <alignment horizontal="center" vertical="center" shrinkToFit="1"/>
      <protection locked="0"/>
    </xf>
    <xf numFmtId="0" fontId="4" fillId="0" borderId="25" xfId="3" applyFont="1" applyBorder="1" applyAlignment="1" applyProtection="1">
      <alignment horizontal="center" vertical="center" wrapText="1" shrinkToFit="1"/>
      <protection locked="0"/>
    </xf>
    <xf numFmtId="0" fontId="4" fillId="0" borderId="82" xfId="3" applyFont="1" applyBorder="1" applyAlignment="1" applyProtection="1">
      <alignment vertical="center" shrinkToFit="1"/>
      <protection locked="0"/>
    </xf>
    <xf numFmtId="0" fontId="4" fillId="0" borderId="46" xfId="3" applyFont="1" applyBorder="1" applyAlignment="1" applyProtection="1">
      <alignment shrinkToFit="1"/>
      <protection locked="0"/>
    </xf>
    <xf numFmtId="0" fontId="4" fillId="0" borderId="44" xfId="3" applyFont="1" applyBorder="1" applyAlignment="1" applyProtection="1">
      <alignment horizontal="center" vertical="center" shrinkToFit="1"/>
      <protection locked="0"/>
    </xf>
    <xf numFmtId="3" fontId="13" fillId="0" borderId="72" xfId="0" applyNumberFormat="1" applyFont="1" applyBorder="1" applyAlignment="1">
      <alignment vertical="center"/>
    </xf>
    <xf numFmtId="0" fontId="4" fillId="0" borderId="113" xfId="0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6" fillId="0" borderId="22" xfId="4" applyFont="1" applyBorder="1" applyAlignment="1" applyProtection="1">
      <alignment vertical="center"/>
      <protection locked="0"/>
    </xf>
    <xf numFmtId="0" fontId="6" fillId="0" borderId="49" xfId="4" applyFont="1" applyBorder="1" applyAlignment="1" applyProtection="1">
      <alignment vertical="center"/>
      <protection locked="0"/>
    </xf>
    <xf numFmtId="0" fontId="4" fillId="0" borderId="38" xfId="0" applyFont="1" applyBorder="1" applyAlignment="1" applyProtection="1">
      <alignment horizontal="centerContinuous" vertical="center"/>
      <protection locked="0"/>
    </xf>
    <xf numFmtId="0" fontId="2" fillId="0" borderId="0" xfId="6" applyFont="1" applyAlignment="1">
      <alignment horizontal="left"/>
    </xf>
    <xf numFmtId="0" fontId="4" fillId="0" borderId="36" xfId="0" applyFont="1" applyBorder="1" applyAlignment="1" applyProtection="1">
      <alignment horizontal="centerContinuous" vertical="center"/>
      <protection locked="0"/>
    </xf>
    <xf numFmtId="0" fontId="4" fillId="0" borderId="55" xfId="3" applyFont="1" applyBorder="1" applyAlignment="1" applyProtection="1">
      <alignment horizontal="center" vertical="center" wrapText="1" shrinkToFit="1"/>
      <protection locked="0"/>
    </xf>
    <xf numFmtId="3" fontId="13" fillId="0" borderId="16" xfId="3" applyNumberFormat="1" applyFont="1" applyBorder="1"/>
    <xf numFmtId="3" fontId="13" fillId="0" borderId="46" xfId="3" applyNumberFormat="1" applyFont="1" applyBorder="1"/>
    <xf numFmtId="3" fontId="14" fillId="0" borderId="69" xfId="3" applyNumberFormat="1" applyFont="1" applyBorder="1"/>
    <xf numFmtId="3" fontId="14" fillId="0" borderId="56" xfId="3" applyNumberFormat="1" applyFont="1" applyBorder="1"/>
    <xf numFmtId="3" fontId="13" fillId="0" borderId="9" xfId="3" applyNumberFormat="1" applyFont="1" applyBorder="1"/>
    <xf numFmtId="3" fontId="13" fillId="0" borderId="44" xfId="3" applyNumberFormat="1" applyFont="1" applyBorder="1"/>
    <xf numFmtId="3" fontId="13" fillId="0" borderId="8" xfId="3" applyNumberFormat="1" applyFont="1" applyBorder="1"/>
    <xf numFmtId="192" fontId="13" fillId="0" borderId="44" xfId="3" applyNumberFormat="1" applyFont="1" applyBorder="1"/>
    <xf numFmtId="183" fontId="13" fillId="0" borderId="9" xfId="3" applyNumberFormat="1" applyFont="1" applyBorder="1"/>
    <xf numFmtId="183" fontId="13" fillId="0" borderId="44" xfId="3" applyNumberFormat="1" applyFont="1" applyBorder="1"/>
    <xf numFmtId="3" fontId="13" fillId="0" borderId="5" xfId="3" applyNumberFormat="1" applyFont="1" applyBorder="1"/>
    <xf numFmtId="3" fontId="13" fillId="0" borderId="42" xfId="3" applyNumberFormat="1" applyFont="1" applyBorder="1"/>
    <xf numFmtId="183" fontId="13" fillId="0" borderId="5" xfId="3" applyNumberFormat="1" applyFont="1" applyBorder="1"/>
    <xf numFmtId="183" fontId="13" fillId="0" borderId="42" xfId="3" applyNumberFormat="1" applyFont="1" applyBorder="1"/>
    <xf numFmtId="0" fontId="2" fillId="0" borderId="49" xfId="0" applyFont="1" applyBorder="1" applyAlignment="1" applyProtection="1">
      <alignment horizontal="left" shrinkToFit="1"/>
      <protection locked="0"/>
    </xf>
    <xf numFmtId="187" fontId="4" fillId="0" borderId="6" xfId="0" applyNumberFormat="1" applyFont="1" applyBorder="1" applyAlignment="1">
      <alignment horizontal="right" vertical="center" wrapText="1"/>
    </xf>
    <xf numFmtId="185" fontId="4" fillId="0" borderId="6" xfId="0" applyNumberFormat="1" applyFont="1" applyBorder="1" applyAlignment="1">
      <alignment horizontal="right" vertical="center" wrapText="1"/>
    </xf>
    <xf numFmtId="0" fontId="23" fillId="0" borderId="0" xfId="4" applyFont="1" applyAlignment="1" applyProtection="1">
      <alignment horizontal="center" vertical="center"/>
      <protection locked="0"/>
    </xf>
    <xf numFmtId="189" fontId="23" fillId="0" borderId="0" xfId="4" applyNumberFormat="1" applyFont="1" applyAlignment="1" applyProtection="1">
      <alignment vertical="center"/>
      <protection locked="0"/>
    </xf>
    <xf numFmtId="0" fontId="23" fillId="0" borderId="0" xfId="4" applyFont="1" applyAlignment="1" applyProtection="1">
      <alignment horizontal="right" vertical="center"/>
      <protection locked="0"/>
    </xf>
    <xf numFmtId="0" fontId="23" fillId="0" borderId="0" xfId="4" applyFont="1" applyAlignment="1" applyProtection="1">
      <alignment vertical="center"/>
      <protection locked="0"/>
    </xf>
    <xf numFmtId="189" fontId="23" fillId="0" borderId="25" xfId="4" applyNumberFormat="1" applyFont="1" applyBorder="1" applyAlignment="1" applyProtection="1">
      <alignment vertical="center"/>
      <protection locked="0"/>
    </xf>
    <xf numFmtId="49" fontId="4" fillId="0" borderId="24" xfId="0" applyNumberFormat="1" applyFont="1" applyBorder="1" applyAlignment="1" applyProtection="1">
      <alignment horizontal="right" vertical="center"/>
      <protection locked="0"/>
    </xf>
    <xf numFmtId="49" fontId="4" fillId="0" borderId="86" xfId="0" applyNumberFormat="1" applyFont="1" applyBorder="1" applyAlignment="1" applyProtection="1">
      <alignment horizontal="right" vertical="center"/>
      <protection locked="0"/>
    </xf>
    <xf numFmtId="0" fontId="4" fillId="0" borderId="24" xfId="0" applyFont="1" applyBorder="1" applyAlignment="1" applyProtection="1">
      <alignment horizontal="right" vertical="center"/>
      <protection locked="0"/>
    </xf>
    <xf numFmtId="0" fontId="4" fillId="0" borderId="21" xfId="0" applyFont="1" applyBorder="1" applyAlignment="1" applyProtection="1">
      <alignment horizontal="right" vertical="center"/>
      <protection locked="0"/>
    </xf>
    <xf numFmtId="188" fontId="4" fillId="0" borderId="9" xfId="0" applyNumberFormat="1" applyFont="1" applyBorder="1" applyAlignment="1" applyProtection="1">
      <alignment vertical="center"/>
      <protection locked="0"/>
    </xf>
    <xf numFmtId="188" fontId="4" fillId="0" borderId="9" xfId="0" applyNumberFormat="1" applyFont="1" applyBorder="1" applyAlignment="1" applyProtection="1">
      <alignment horizontal="right" vertical="center"/>
      <protection locked="0"/>
    </xf>
    <xf numFmtId="188" fontId="4" fillId="0" borderId="6" xfId="0" applyNumberFormat="1" applyFont="1" applyBorder="1" applyAlignment="1" applyProtection="1">
      <alignment vertical="center"/>
      <protection locked="0"/>
    </xf>
    <xf numFmtId="188" fontId="4" fillId="0" borderId="8" xfId="0" applyNumberFormat="1" applyFont="1" applyBorder="1" applyAlignment="1" applyProtection="1">
      <alignment vertical="center"/>
      <protection locked="0"/>
    </xf>
    <xf numFmtId="188" fontId="4" fillId="0" borderId="6" xfId="0" applyNumberFormat="1" applyFont="1" applyBorder="1" applyAlignment="1" applyProtection="1">
      <alignment horizontal="right" vertical="center"/>
      <protection locked="0"/>
    </xf>
    <xf numFmtId="188" fontId="4" fillId="0" borderId="5" xfId="0" applyNumberFormat="1" applyFont="1" applyBorder="1" applyAlignment="1" applyProtection="1">
      <alignment vertical="center"/>
      <protection locked="0"/>
    </xf>
    <xf numFmtId="188" fontId="4" fillId="0" borderId="5" xfId="0" applyNumberFormat="1" applyFont="1" applyBorder="1" applyAlignment="1" applyProtection="1">
      <alignment horizontal="right" vertical="center"/>
      <protection locked="0"/>
    </xf>
    <xf numFmtId="190" fontId="4" fillId="0" borderId="1" xfId="0" applyNumberFormat="1" applyFont="1" applyBorder="1" applyAlignment="1">
      <alignment vertical="center"/>
    </xf>
    <xf numFmtId="0" fontId="4" fillId="0" borderId="26" xfId="0" applyFont="1" applyBorder="1" applyAlignment="1" applyProtection="1">
      <alignment horizontal="right" vertical="center" wrapText="1"/>
      <protection locked="0"/>
    </xf>
    <xf numFmtId="0" fontId="4" fillId="0" borderId="8" xfId="0" quotePrefix="1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left" vertical="center" wrapText="1"/>
      <protection locked="0"/>
    </xf>
    <xf numFmtId="180" fontId="4" fillId="0" borderId="26" xfId="3" applyNumberFormat="1" applyFont="1" applyBorder="1" applyAlignment="1" applyProtection="1">
      <alignment horizontal="distributed" vertical="center" wrapText="1" shrinkToFit="1"/>
      <protection locked="0"/>
    </xf>
    <xf numFmtId="180" fontId="4" fillId="0" borderId="8" xfId="3" applyNumberFormat="1" applyFont="1" applyBorder="1" applyAlignment="1" applyProtection="1">
      <alignment horizontal="distributed" vertical="center" wrapText="1" shrinkToFit="1"/>
      <protection locked="0"/>
    </xf>
    <xf numFmtId="0" fontId="4" fillId="0" borderId="44" xfId="3" applyFont="1" applyBorder="1" applyAlignment="1" applyProtection="1">
      <alignment horizontal="center" vertical="center" wrapText="1" shrinkToFit="1"/>
      <protection locked="0"/>
    </xf>
    <xf numFmtId="3" fontId="4" fillId="0" borderId="6" xfId="3" applyNumberFormat="1" applyFont="1" applyBorder="1" applyAlignment="1" applyProtection="1">
      <alignment vertical="center" wrapText="1" shrinkToFit="1"/>
      <protection locked="0"/>
    </xf>
    <xf numFmtId="3" fontId="4" fillId="0" borderId="23" xfId="3" applyNumberFormat="1" applyFont="1" applyBorder="1" applyAlignment="1" applyProtection="1">
      <alignment vertical="center" wrapText="1" shrinkToFit="1"/>
      <protection locked="0"/>
    </xf>
    <xf numFmtId="0" fontId="4" fillId="0" borderId="85" xfId="0" applyFont="1" applyBorder="1" applyAlignment="1" applyProtection="1">
      <alignment horizontal="center" vertical="center" wrapText="1"/>
      <protection locked="0"/>
    </xf>
    <xf numFmtId="177" fontId="8" fillId="0" borderId="115" xfId="0" applyNumberFormat="1" applyFont="1" applyBorder="1" applyAlignment="1">
      <alignment vertical="center"/>
    </xf>
    <xf numFmtId="177" fontId="8" fillId="0" borderId="116" xfId="0" applyNumberFormat="1" applyFont="1" applyBorder="1" applyAlignment="1">
      <alignment vertical="center"/>
    </xf>
    <xf numFmtId="177" fontId="8" fillId="0" borderId="118" xfId="0" applyNumberFormat="1" applyFont="1" applyBorder="1" applyAlignment="1">
      <alignment vertical="center"/>
    </xf>
    <xf numFmtId="177" fontId="8" fillId="0" borderId="119" xfId="0" applyNumberFormat="1" applyFont="1" applyBorder="1" applyAlignment="1">
      <alignment vertical="center"/>
    </xf>
    <xf numFmtId="177" fontId="8" fillId="0" borderId="110" xfId="0" applyNumberFormat="1" applyFont="1" applyBorder="1" applyAlignment="1">
      <alignment vertical="center"/>
    </xf>
    <xf numFmtId="177" fontId="8" fillId="0" borderId="50" xfId="0" applyNumberFormat="1" applyFont="1" applyBorder="1" applyAlignment="1">
      <alignment vertical="center"/>
    </xf>
    <xf numFmtId="177" fontId="8" fillId="0" borderId="120" xfId="0" applyNumberFormat="1" applyFont="1" applyBorder="1" applyAlignment="1">
      <alignment vertical="center"/>
    </xf>
    <xf numFmtId="177" fontId="8" fillId="0" borderId="47" xfId="0" applyNumberFormat="1" applyFont="1" applyBorder="1" applyAlignment="1">
      <alignment vertical="center"/>
    </xf>
    <xf numFmtId="187" fontId="4" fillId="0" borderId="52" xfId="0" applyNumberFormat="1" applyFont="1" applyBorder="1" applyAlignment="1">
      <alignment horizontal="right" vertical="center"/>
    </xf>
    <xf numFmtId="187" fontId="4" fillId="0" borderId="99" xfId="0" applyNumberFormat="1" applyFont="1" applyBorder="1" applyAlignment="1">
      <alignment horizontal="right" vertical="center"/>
    </xf>
    <xf numFmtId="185" fontId="4" fillId="0" borderId="99" xfId="0" applyNumberFormat="1" applyFont="1" applyBorder="1" applyAlignment="1">
      <alignment horizontal="right" vertical="center"/>
    </xf>
    <xf numFmtId="2" fontId="8" fillId="0" borderId="5" xfId="0" applyNumberFormat="1" applyFont="1" applyBorder="1" applyAlignment="1" applyProtection="1">
      <alignment vertical="center"/>
      <protection locked="0"/>
    </xf>
    <xf numFmtId="0" fontId="6" fillId="0" borderId="40" xfId="0" applyFont="1" applyBorder="1" applyAlignment="1" applyProtection="1">
      <alignment horizontal="centerContinuous" vertical="center"/>
      <protection locked="0"/>
    </xf>
    <xf numFmtId="0" fontId="6" fillId="0" borderId="39" xfId="0" applyFont="1" applyBorder="1" applyAlignment="1" applyProtection="1">
      <alignment horizontal="centerContinuous" vertical="center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36" xfId="0" applyFont="1" applyBorder="1" applyAlignment="1" applyProtection="1">
      <alignment horizontal="center"/>
      <protection locked="0"/>
    </xf>
    <xf numFmtId="0" fontId="6" fillId="0" borderId="7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top"/>
      <protection locked="0"/>
    </xf>
    <xf numFmtId="0" fontId="6" fillId="0" borderId="31" xfId="0" applyFont="1" applyBorder="1" applyAlignment="1" applyProtection="1">
      <alignment horizontal="center" vertical="top"/>
      <protection locked="0"/>
    </xf>
    <xf numFmtId="0" fontId="6" fillId="0" borderId="91" xfId="0" applyFont="1" applyBorder="1" applyAlignment="1" applyProtection="1">
      <alignment horizontal="center"/>
      <protection locked="0"/>
    </xf>
    <xf numFmtId="0" fontId="6" fillId="0" borderId="76" xfId="0" applyFont="1" applyBorder="1" applyProtection="1">
      <protection locked="0"/>
    </xf>
    <xf numFmtId="0" fontId="4" fillId="0" borderId="76" xfId="0" applyFont="1" applyBorder="1" applyAlignment="1" applyProtection="1">
      <alignment horizontal="right"/>
      <protection locked="0"/>
    </xf>
    <xf numFmtId="0" fontId="4" fillId="0" borderId="60" xfId="0" applyFont="1" applyBorder="1" applyAlignment="1" applyProtection="1">
      <alignment horizontal="right"/>
      <protection locked="0"/>
    </xf>
    <xf numFmtId="0" fontId="6" fillId="0" borderId="25" xfId="0" applyFont="1" applyBorder="1" applyAlignment="1" applyProtection="1">
      <alignment horizontal="center"/>
      <protection locked="0"/>
    </xf>
    <xf numFmtId="3" fontId="6" fillId="0" borderId="16" xfId="0" applyNumberFormat="1" applyFont="1" applyBorder="1" applyProtection="1">
      <protection locked="0"/>
    </xf>
    <xf numFmtId="194" fontId="6" fillId="0" borderId="16" xfId="0" applyNumberFormat="1" applyFont="1" applyBorder="1" applyProtection="1">
      <protection locked="0"/>
    </xf>
    <xf numFmtId="183" fontId="6" fillId="0" borderId="31" xfId="0" applyNumberFormat="1" applyFont="1" applyBorder="1" applyProtection="1">
      <protection locked="0"/>
    </xf>
    <xf numFmtId="195" fontId="2" fillId="0" borderId="0" xfId="10" applyNumberFormat="1" applyFont="1"/>
    <xf numFmtId="0" fontId="6" fillId="0" borderId="22" xfId="0" applyFont="1" applyBorder="1" applyAlignment="1" applyProtection="1">
      <alignment horizontal="center"/>
      <protection locked="0"/>
    </xf>
    <xf numFmtId="3" fontId="6" fillId="0" borderId="48" xfId="0" applyNumberFormat="1" applyFont="1" applyBorder="1" applyProtection="1">
      <protection locked="0"/>
    </xf>
    <xf numFmtId="194" fontId="6" fillId="0" borderId="49" xfId="0" applyNumberFormat="1" applyFont="1" applyBorder="1" applyProtection="1">
      <protection locked="0"/>
    </xf>
    <xf numFmtId="3" fontId="6" fillId="0" borderId="49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38" fontId="6" fillId="0" borderId="121" xfId="1" applyFont="1" applyBorder="1" applyAlignment="1" applyProtection="1">
      <alignment vertical="center"/>
      <protection locked="0"/>
    </xf>
    <xf numFmtId="38" fontId="6" fillId="0" borderId="15" xfId="1" applyFont="1" applyBorder="1" applyAlignment="1" applyProtection="1">
      <alignment vertical="center"/>
      <protection locked="0"/>
    </xf>
    <xf numFmtId="38" fontId="6" fillId="0" borderId="55" xfId="1" applyFont="1" applyBorder="1" applyAlignment="1" applyProtection="1">
      <alignment vertical="center"/>
      <protection locked="0"/>
    </xf>
    <xf numFmtId="3" fontId="6" fillId="0" borderId="13" xfId="0" applyNumberFormat="1" applyFont="1" applyBorder="1" applyAlignment="1" applyProtection="1">
      <alignment vertical="center"/>
      <protection locked="0"/>
    </xf>
    <xf numFmtId="3" fontId="6" fillId="0" borderId="13" xfId="0" applyNumberFormat="1" applyFont="1" applyBorder="1" applyAlignment="1" applyProtection="1">
      <alignment horizontal="right" vertical="center"/>
      <protection locked="0"/>
    </xf>
    <xf numFmtId="3" fontId="30" fillId="0" borderId="13" xfId="0" applyNumberFormat="1" applyFont="1" applyBorder="1" applyAlignment="1" applyProtection="1">
      <alignment horizontal="right"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>
      <alignment vertical="center"/>
    </xf>
    <xf numFmtId="38" fontId="6" fillId="0" borderId="10" xfId="1" applyFont="1" applyBorder="1" applyAlignment="1" applyProtection="1">
      <alignment vertical="center"/>
      <protection locked="0"/>
    </xf>
    <xf numFmtId="38" fontId="6" fillId="0" borderId="114" xfId="1" applyFont="1" applyBorder="1" applyAlignment="1" applyProtection="1">
      <alignment vertical="center"/>
      <protection locked="0"/>
    </xf>
    <xf numFmtId="3" fontId="23" fillId="0" borderId="7" xfId="1" applyNumberFormat="1" applyFont="1" applyFill="1" applyBorder="1" applyAlignment="1" applyProtection="1">
      <alignment vertical="center"/>
    </xf>
    <xf numFmtId="3" fontId="6" fillId="0" borderId="6" xfId="0" applyNumberFormat="1" applyFont="1" applyBorder="1" applyAlignment="1">
      <alignment vertical="center"/>
    </xf>
    <xf numFmtId="38" fontId="6" fillId="0" borderId="6" xfId="1" applyFont="1" applyBorder="1" applyAlignment="1" applyProtection="1">
      <alignment vertical="center"/>
      <protection locked="0"/>
    </xf>
    <xf numFmtId="38" fontId="6" fillId="0" borderId="50" xfId="1" applyFont="1" applyBorder="1" applyAlignment="1" applyProtection="1">
      <alignment vertical="center"/>
      <protection locked="0"/>
    </xf>
    <xf numFmtId="3" fontId="23" fillId="0" borderId="3" xfId="1" applyNumberFormat="1" applyFont="1" applyFill="1" applyBorder="1" applyAlignment="1" applyProtection="1">
      <alignment vertical="center"/>
    </xf>
    <xf numFmtId="3" fontId="6" fillId="0" borderId="2" xfId="0" applyNumberFormat="1" applyFont="1" applyBorder="1" applyAlignment="1">
      <alignment vertical="center"/>
    </xf>
    <xf numFmtId="38" fontId="6" fillId="0" borderId="2" xfId="1" applyFont="1" applyBorder="1" applyAlignment="1" applyProtection="1">
      <alignment vertical="center"/>
      <protection locked="0"/>
    </xf>
    <xf numFmtId="38" fontId="6" fillId="0" borderId="65" xfId="1" applyFont="1" applyBorder="1" applyAlignment="1" applyProtection="1">
      <alignment vertical="center"/>
      <protection locked="0"/>
    </xf>
    <xf numFmtId="38" fontId="8" fillId="0" borderId="28" xfId="2" applyFont="1" applyBorder="1" applyAlignment="1" applyProtection="1">
      <alignment horizontal="right" vertical="center"/>
      <protection locked="0"/>
    </xf>
    <xf numFmtId="38" fontId="8" fillId="0" borderId="6" xfId="2" applyFont="1" applyBorder="1" applyAlignment="1" applyProtection="1">
      <alignment horizontal="right" vertical="center"/>
      <protection locked="0"/>
    </xf>
    <xf numFmtId="0" fontId="8" fillId="0" borderId="50" xfId="0" applyFont="1" applyBorder="1" applyAlignment="1" applyProtection="1">
      <alignment vertical="center"/>
      <protection locked="0"/>
    </xf>
    <xf numFmtId="0" fontId="2" fillId="0" borderId="122" xfId="0" applyFont="1" applyBorder="1" applyProtection="1">
      <protection locked="0"/>
    </xf>
    <xf numFmtId="0" fontId="4" fillId="0" borderId="123" xfId="0" applyFont="1" applyBorder="1" applyAlignment="1" applyProtection="1">
      <alignment vertical="center"/>
      <protection locked="0"/>
    </xf>
    <xf numFmtId="3" fontId="6" fillId="0" borderId="121" xfId="0" applyNumberFormat="1" applyFont="1" applyBorder="1" applyAlignment="1" applyProtection="1">
      <alignment vertical="center"/>
      <protection locked="0"/>
    </xf>
    <xf numFmtId="38" fontId="6" fillId="0" borderId="124" xfId="1" applyFont="1" applyBorder="1" applyAlignment="1" applyProtection="1">
      <alignment vertical="center"/>
      <protection locked="0"/>
    </xf>
    <xf numFmtId="3" fontId="23" fillId="0" borderId="29" xfId="4" applyNumberFormat="1" applyFont="1" applyBorder="1" applyProtection="1">
      <protection locked="0"/>
    </xf>
    <xf numFmtId="0" fontId="4" fillId="0" borderId="0" xfId="0" applyNumberFormat="1" applyFont="1" applyProtection="1">
      <protection locked="0"/>
    </xf>
    <xf numFmtId="0" fontId="4" fillId="0" borderId="102" xfId="0" applyFont="1" applyBorder="1" applyAlignment="1" applyProtection="1">
      <alignment horizontal="center" vertical="center" shrinkToFit="1"/>
      <protection locked="0"/>
    </xf>
    <xf numFmtId="0" fontId="4" fillId="0" borderId="87" xfId="0" applyFont="1" applyBorder="1" applyAlignment="1" applyProtection="1">
      <alignment horizontal="center" vertical="center" shrinkToFit="1"/>
      <protection locked="0"/>
    </xf>
    <xf numFmtId="0" fontId="4" fillId="0" borderId="58" xfId="0" applyFont="1" applyBorder="1" applyAlignment="1" applyProtection="1">
      <alignment horizontal="center" vertical="center" shrinkToFit="1"/>
      <protection locked="0"/>
    </xf>
    <xf numFmtId="0" fontId="4" fillId="0" borderId="62" xfId="0" applyFont="1" applyBorder="1" applyAlignment="1" applyProtection="1">
      <alignment horizontal="center" vertical="center" shrinkToFit="1"/>
      <protection locked="0"/>
    </xf>
    <xf numFmtId="176" fontId="2" fillId="0" borderId="0" xfId="0" applyNumberFormat="1" applyFont="1" applyAlignment="1">
      <alignment vertical="center"/>
    </xf>
    <xf numFmtId="177" fontId="8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78" fontId="4" fillId="0" borderId="0" xfId="0" applyNumberFormat="1" applyFont="1" applyAlignment="1">
      <alignment vertical="center"/>
    </xf>
    <xf numFmtId="38" fontId="8" fillId="0" borderId="0" xfId="2" applyFont="1" applyAlignment="1">
      <alignment vertical="center"/>
    </xf>
    <xf numFmtId="193" fontId="4" fillId="0" borderId="0" xfId="0" applyNumberFormat="1" applyFont="1" applyAlignment="1">
      <alignment vertical="center"/>
    </xf>
    <xf numFmtId="191" fontId="2" fillId="0" borderId="0" xfId="0" applyNumberFormat="1" applyFont="1" applyAlignment="1">
      <alignment vertical="center"/>
    </xf>
    <xf numFmtId="38" fontId="8" fillId="0" borderId="0" xfId="2" applyFont="1" applyBorder="1" applyAlignment="1" applyProtection="1">
      <alignment vertical="center"/>
      <protection locked="0"/>
    </xf>
    <xf numFmtId="3" fontId="8" fillId="0" borderId="4" xfId="0" applyNumberFormat="1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right" vertical="center"/>
    </xf>
    <xf numFmtId="0" fontId="24" fillId="0" borderId="0" xfId="4" applyFont="1" applyAlignment="1" applyProtection="1">
      <alignment vertical="center"/>
      <protection locked="0"/>
    </xf>
    <xf numFmtId="0" fontId="22" fillId="0" borderId="0" xfId="4" applyFont="1" applyAlignment="1" applyProtection="1">
      <alignment vertical="center"/>
      <protection locked="0"/>
    </xf>
    <xf numFmtId="0" fontId="22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6" fillId="0" borderId="0" xfId="6" applyFont="1" applyAlignment="1">
      <alignment vertical="center"/>
    </xf>
    <xf numFmtId="0" fontId="2" fillId="0" borderId="0" xfId="4" applyFont="1" applyAlignment="1" applyProtection="1">
      <alignment vertical="center"/>
      <protection locked="0"/>
    </xf>
    <xf numFmtId="0" fontId="4" fillId="0" borderId="91" xfId="4" applyFont="1" applyBorder="1" applyAlignment="1" applyProtection="1">
      <alignment vertical="center"/>
      <protection locked="0"/>
    </xf>
    <xf numFmtId="0" fontId="4" fillId="0" borderId="59" xfId="4" applyFont="1" applyBorder="1" applyAlignment="1" applyProtection="1">
      <alignment vertical="center"/>
      <protection locked="0"/>
    </xf>
    <xf numFmtId="0" fontId="8" fillId="0" borderId="58" xfId="4" applyFont="1" applyBorder="1" applyAlignment="1" applyProtection="1">
      <alignment horizontal="right" vertical="center"/>
      <protection locked="0"/>
    </xf>
    <xf numFmtId="0" fontId="8" fillId="0" borderId="60" xfId="4" applyFont="1" applyBorder="1" applyAlignment="1" applyProtection="1">
      <alignment horizontal="right" vertical="center"/>
      <protection locked="0"/>
    </xf>
    <xf numFmtId="0" fontId="4" fillId="0" borderId="49" xfId="4" applyFont="1" applyBorder="1" applyAlignment="1" applyProtection="1">
      <alignment vertical="center"/>
      <protection locked="0"/>
    </xf>
    <xf numFmtId="0" fontId="8" fillId="0" borderId="49" xfId="4" applyFont="1" applyBorder="1" applyAlignment="1" applyProtection="1">
      <alignment horizontal="right" vertical="center"/>
      <protection locked="0"/>
    </xf>
    <xf numFmtId="49" fontId="8" fillId="0" borderId="26" xfId="0" applyNumberFormat="1" applyFont="1" applyBorder="1" applyAlignment="1" applyProtection="1">
      <alignment horizontal="right" vertical="center"/>
      <protection locked="0"/>
    </xf>
    <xf numFmtId="49" fontId="8" fillId="0" borderId="26" xfId="0" applyNumberFormat="1" applyFont="1" applyBorder="1" applyAlignment="1" applyProtection="1">
      <alignment vertical="center"/>
      <protection locked="0"/>
    </xf>
    <xf numFmtId="49" fontId="8" fillId="0" borderId="43" xfId="0" applyNumberFormat="1" applyFont="1" applyBorder="1" applyAlignment="1" applyProtection="1">
      <alignment horizontal="right" vertical="center"/>
      <protection locked="0"/>
    </xf>
    <xf numFmtId="177" fontId="8" fillId="0" borderId="117" xfId="0" applyNumberFormat="1" applyFont="1" applyBorder="1" applyAlignment="1">
      <alignment vertical="center"/>
    </xf>
    <xf numFmtId="0" fontId="2" fillId="0" borderId="125" xfId="0" applyFont="1" applyBorder="1" applyProtection="1">
      <protection locked="0"/>
    </xf>
    <xf numFmtId="0" fontId="4" fillId="0" borderId="126" xfId="0" applyFont="1" applyBorder="1" applyAlignment="1" applyProtection="1">
      <alignment horizontal="distributed" vertical="center"/>
      <protection locked="0"/>
    </xf>
    <xf numFmtId="0" fontId="4" fillId="0" borderId="126" xfId="0" applyFont="1" applyBorder="1" applyAlignment="1" applyProtection="1">
      <alignment horizontal="center" vertical="center"/>
      <protection locked="0"/>
    </xf>
    <xf numFmtId="3" fontId="6" fillId="0" borderId="127" xfId="0" applyNumberFormat="1" applyFont="1" applyBorder="1" applyAlignment="1">
      <alignment vertical="center"/>
    </xf>
    <xf numFmtId="38" fontId="6" fillId="0" borderId="127" xfId="1" applyFont="1" applyBorder="1" applyAlignment="1" applyProtection="1">
      <alignment vertical="center"/>
      <protection locked="0"/>
    </xf>
    <xf numFmtId="38" fontId="6" fillId="0" borderId="128" xfId="1" applyFont="1" applyBorder="1" applyAlignment="1" applyProtection="1">
      <alignment vertical="center"/>
      <protection locked="0"/>
    </xf>
    <xf numFmtId="0" fontId="2" fillId="0" borderId="129" xfId="0" applyFont="1" applyBorder="1" applyProtection="1">
      <protection locked="0"/>
    </xf>
    <xf numFmtId="0" fontId="4" fillId="0" borderId="130" xfId="0" applyFont="1" applyBorder="1" applyAlignment="1" applyProtection="1">
      <alignment horizontal="distributed" vertical="center"/>
      <protection locked="0"/>
    </xf>
    <xf numFmtId="0" fontId="4" fillId="0" borderId="130" xfId="0" applyFont="1" applyBorder="1" applyAlignment="1" applyProtection="1">
      <alignment horizontal="center" vertical="center"/>
      <protection locked="0"/>
    </xf>
    <xf numFmtId="3" fontId="6" fillId="0" borderId="131" xfId="0" applyNumberFormat="1" applyFont="1" applyBorder="1" applyAlignment="1" applyProtection="1">
      <alignment vertical="center"/>
      <protection locked="0"/>
    </xf>
    <xf numFmtId="3" fontId="6" fillId="0" borderId="131" xfId="0" applyNumberFormat="1" applyFont="1" applyBorder="1" applyAlignment="1">
      <alignment vertical="center"/>
    </xf>
    <xf numFmtId="38" fontId="6" fillId="0" borderId="131" xfId="1" applyFont="1" applyBorder="1" applyAlignment="1" applyProtection="1">
      <alignment vertical="center"/>
      <protection locked="0"/>
    </xf>
    <xf numFmtId="38" fontId="6" fillId="0" borderId="132" xfId="1" applyFont="1" applyBorder="1" applyAlignment="1" applyProtection="1">
      <alignment vertical="center"/>
      <protection locked="0"/>
    </xf>
    <xf numFmtId="182" fontId="13" fillId="0" borderId="67" xfId="0" applyNumberFormat="1" applyFont="1" applyBorder="1" applyAlignment="1">
      <alignment horizontal="center" vertical="center" wrapText="1"/>
    </xf>
    <xf numFmtId="196" fontId="4" fillId="0" borderId="6" xfId="1" applyNumberFormat="1" applyFont="1" applyBorder="1" applyAlignment="1" applyProtection="1">
      <alignment vertical="center"/>
      <protection locked="0"/>
    </xf>
    <xf numFmtId="196" fontId="4" fillId="0" borderId="23" xfId="1" applyNumberFormat="1" applyFont="1" applyBorder="1" applyAlignment="1" applyProtection="1">
      <alignment vertical="center"/>
      <protection locked="0"/>
    </xf>
    <xf numFmtId="196" fontId="4" fillId="0" borderId="2" xfId="1" applyNumberFormat="1" applyFont="1" applyBorder="1" applyAlignment="1" applyProtection="1">
      <alignment vertical="center"/>
      <protection locked="0"/>
    </xf>
    <xf numFmtId="196" fontId="4" fillId="0" borderId="1" xfId="1" applyNumberFormat="1" applyFont="1" applyBorder="1" applyAlignment="1" applyProtection="1">
      <alignment vertical="center"/>
      <protection locked="0"/>
    </xf>
    <xf numFmtId="0" fontId="6" fillId="0" borderId="81" xfId="0" applyFont="1" applyBorder="1" applyAlignment="1" applyProtection="1">
      <alignment horizontal="center" vertical="center"/>
      <protection locked="0"/>
    </xf>
    <xf numFmtId="0" fontId="2" fillId="0" borderId="79" xfId="0" applyFont="1" applyBorder="1" applyAlignment="1">
      <alignment vertical="center"/>
    </xf>
    <xf numFmtId="0" fontId="6" fillId="0" borderId="37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vertic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2" fillId="0" borderId="40" xfId="0" applyFont="1" applyBorder="1" applyAlignment="1" applyProtection="1">
      <alignment horizontal="center" wrapText="1"/>
      <protection locked="0"/>
    </xf>
    <xf numFmtId="0" fontId="12" fillId="0" borderId="39" xfId="0" applyFont="1" applyBorder="1" applyAlignment="1" applyProtection="1">
      <alignment horizontal="center" wrapText="1"/>
      <protection locked="0"/>
    </xf>
    <xf numFmtId="0" fontId="12" fillId="0" borderId="38" xfId="0" applyFont="1" applyBorder="1" applyAlignment="1" applyProtection="1">
      <alignment horizontal="center" wrapText="1"/>
      <protection locked="0"/>
    </xf>
    <xf numFmtId="38" fontId="12" fillId="0" borderId="37" xfId="2" applyFont="1" applyBorder="1" applyAlignment="1" applyProtection="1">
      <alignment horizontal="center" vertical="center" wrapText="1"/>
      <protection locked="0"/>
    </xf>
    <xf numFmtId="38" fontId="12" fillId="0" borderId="15" xfId="2" applyFont="1" applyBorder="1" applyAlignment="1" applyProtection="1">
      <alignment horizontal="center" vertical="center" wrapText="1"/>
      <protection locked="0"/>
    </xf>
    <xf numFmtId="38" fontId="12" fillId="0" borderId="32" xfId="2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wrapText="1"/>
      <protection locked="0"/>
    </xf>
    <xf numFmtId="0" fontId="12" fillId="0" borderId="31" xfId="0" applyFont="1" applyBorder="1" applyAlignment="1" applyProtection="1">
      <alignment horizontal="center" wrapText="1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9" fontId="8" fillId="0" borderId="26" xfId="0" applyNumberFormat="1" applyFont="1" applyBorder="1" applyAlignment="1" applyProtection="1">
      <alignment horizontal="center" vertical="center"/>
      <protection locked="0"/>
    </xf>
    <xf numFmtId="49" fontId="8" fillId="0" borderId="44" xfId="0" applyNumberFormat="1" applyFont="1" applyBorder="1" applyAlignment="1" applyProtection="1">
      <alignment horizontal="center" vertical="center"/>
      <protection locked="0"/>
    </xf>
    <xf numFmtId="49" fontId="8" fillId="0" borderId="30" xfId="0" applyNumberFormat="1" applyFont="1" applyBorder="1" applyAlignment="1" applyProtection="1">
      <alignment horizontal="center" vertical="center"/>
      <protection locked="0"/>
    </xf>
    <xf numFmtId="49" fontId="8" fillId="0" borderId="45" xfId="0" applyNumberFormat="1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2" fillId="0" borderId="0" xfId="3" applyFont="1" applyAlignment="1" applyProtection="1">
      <alignment horizontal="left" vertical="center"/>
      <protection locked="0"/>
    </xf>
    <xf numFmtId="0" fontId="4" fillId="0" borderId="20" xfId="3" applyFont="1" applyBorder="1" applyAlignment="1" applyProtection="1">
      <alignment horizontal="center" vertical="center" shrinkToFit="1"/>
      <protection locked="0"/>
    </xf>
    <xf numFmtId="0" fontId="4" fillId="0" borderId="19" xfId="3" applyFont="1" applyBorder="1" applyAlignment="1" applyProtection="1">
      <alignment horizontal="center" vertical="center" shrinkToFit="1"/>
      <protection locked="0"/>
    </xf>
    <xf numFmtId="0" fontId="4" fillId="0" borderId="64" xfId="3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right" shrinkToFit="1"/>
      <protection locked="0"/>
    </xf>
    <xf numFmtId="182" fontId="4" fillId="0" borderId="81" xfId="0" applyNumberFormat="1" applyFont="1" applyBorder="1" applyAlignment="1" applyProtection="1">
      <alignment horizontal="center" vertical="center"/>
      <protection locked="0"/>
    </xf>
    <xf numFmtId="182" fontId="4" fillId="0" borderId="71" xfId="0" applyNumberFormat="1" applyFont="1" applyBorder="1" applyAlignment="1" applyProtection="1">
      <alignment horizontal="center" vertical="center"/>
      <protection locked="0"/>
    </xf>
    <xf numFmtId="182" fontId="4" fillId="0" borderId="79" xfId="0" applyNumberFormat="1" applyFont="1" applyBorder="1" applyAlignment="1" applyProtection="1">
      <alignment horizontal="center" vertical="center"/>
      <protection locked="0"/>
    </xf>
    <xf numFmtId="182" fontId="4" fillId="0" borderId="39" xfId="0" applyNumberFormat="1" applyFont="1" applyBorder="1" applyAlignment="1" applyProtection="1">
      <alignment horizontal="center" vertical="center"/>
      <protection locked="0"/>
    </xf>
    <xf numFmtId="182" fontId="4" fillId="0" borderId="38" xfId="0" applyNumberFormat="1" applyFont="1" applyBorder="1" applyAlignment="1" applyProtection="1">
      <alignment horizontal="center" vertical="center"/>
      <protection locked="0"/>
    </xf>
    <xf numFmtId="182" fontId="4" fillId="0" borderId="0" xfId="0" applyNumberFormat="1" applyFont="1" applyAlignment="1" applyProtection="1">
      <alignment horizontal="center" vertical="center"/>
      <protection locked="0"/>
    </xf>
    <xf numFmtId="182" fontId="4" fillId="0" borderId="46" xfId="0" applyNumberFormat="1" applyFont="1" applyBorder="1" applyAlignment="1" applyProtection="1">
      <alignment horizontal="center" vertical="center"/>
      <protection locked="0"/>
    </xf>
    <xf numFmtId="182" fontId="4" fillId="0" borderId="34" xfId="0" applyNumberFormat="1" applyFont="1" applyBorder="1" applyAlignment="1" applyProtection="1">
      <alignment horizontal="center" vertical="center"/>
      <protection locked="0"/>
    </xf>
    <xf numFmtId="182" fontId="4" fillId="0" borderId="33" xfId="0" applyNumberFormat="1" applyFont="1" applyBorder="1" applyAlignment="1" applyProtection="1">
      <alignment horizontal="center" vertical="center"/>
      <protection locked="0"/>
    </xf>
    <xf numFmtId="182" fontId="4" fillId="0" borderId="40" xfId="0" applyNumberFormat="1" applyFont="1" applyBorder="1" applyAlignment="1" applyProtection="1">
      <alignment horizontal="center" vertical="center"/>
      <protection locked="0"/>
    </xf>
    <xf numFmtId="182" fontId="4" fillId="0" borderId="16" xfId="0" applyNumberFormat="1" applyFont="1" applyBorder="1" applyAlignment="1" applyProtection="1">
      <alignment horizontal="center" vertical="center"/>
      <protection locked="0"/>
    </xf>
    <xf numFmtId="182" fontId="4" fillId="0" borderId="35" xfId="0" applyNumberFormat="1" applyFont="1" applyBorder="1" applyAlignment="1" applyProtection="1">
      <alignment horizontal="center" vertical="center"/>
      <protection locked="0"/>
    </xf>
    <xf numFmtId="182" fontId="4" fillId="0" borderId="80" xfId="0" applyNumberFormat="1" applyFont="1" applyBorder="1" applyAlignment="1" applyProtection="1">
      <alignment horizontal="center" vertical="center"/>
      <protection locked="0"/>
    </xf>
    <xf numFmtId="182" fontId="4" fillId="0" borderId="55" xfId="0" applyNumberFormat="1" applyFont="1" applyBorder="1" applyAlignment="1" applyProtection="1">
      <alignment horizontal="center" vertical="center"/>
      <protection locked="0"/>
    </xf>
    <xf numFmtId="182" fontId="4" fillId="0" borderId="78" xfId="0" applyNumberFormat="1" applyFont="1" applyBorder="1" applyAlignment="1" applyProtection="1">
      <alignment horizontal="center" vertical="center"/>
      <protection locked="0"/>
    </xf>
    <xf numFmtId="182" fontId="4" fillId="0" borderId="76" xfId="0" applyNumberFormat="1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right" vertical="center"/>
      <protection locked="0"/>
    </xf>
    <xf numFmtId="0" fontId="8" fillId="0" borderId="44" xfId="0" applyFont="1" applyBorder="1" applyAlignment="1" applyProtection="1">
      <alignment horizontal="right" vertical="center"/>
      <protection locked="0"/>
    </xf>
    <xf numFmtId="0" fontId="8" fillId="0" borderId="21" xfId="0" applyFont="1" applyBorder="1" applyAlignment="1" applyProtection="1">
      <alignment horizontal="right" vertical="center"/>
      <protection locked="0"/>
    </xf>
    <xf numFmtId="0" fontId="8" fillId="0" borderId="42" xfId="0" applyFont="1" applyBorder="1" applyAlignment="1" applyProtection="1">
      <alignment horizontal="right" vertical="center"/>
      <protection locked="0"/>
    </xf>
    <xf numFmtId="0" fontId="8" fillId="0" borderId="49" xfId="0" applyFont="1" applyBorder="1" applyAlignment="1" applyProtection="1">
      <alignment horizontal="right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85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 applyProtection="1">
      <alignment horizontal="left" shrinkToFit="1"/>
      <protection locked="0"/>
    </xf>
    <xf numFmtId="185" fontId="6" fillId="0" borderId="0" xfId="0" applyNumberFormat="1" applyFont="1" applyAlignment="1" applyProtection="1">
      <alignment horizontal="right" wrapText="1" shrinkToFit="1"/>
      <protection locked="0"/>
    </xf>
    <xf numFmtId="0" fontId="8" fillId="0" borderId="111" xfId="0" applyFont="1" applyBorder="1" applyAlignment="1" applyProtection="1">
      <alignment horizontal="right" vertical="center"/>
      <protection locked="0"/>
    </xf>
    <xf numFmtId="0" fontId="8" fillId="0" borderId="84" xfId="0" applyFont="1" applyBorder="1" applyAlignment="1" applyProtection="1">
      <alignment horizontal="right" vertical="center"/>
      <protection locked="0"/>
    </xf>
    <xf numFmtId="0" fontId="4" fillId="0" borderId="0" xfId="4" applyFont="1" applyAlignment="1" applyProtection="1">
      <alignment horizontal="left" vertical="center" wrapText="1"/>
      <protection locked="0"/>
    </xf>
    <xf numFmtId="0" fontId="2" fillId="0" borderId="0" xfId="4" applyFont="1" applyAlignment="1" applyProtection="1">
      <alignment horizontal="left" vertical="center"/>
      <protection locked="0"/>
    </xf>
    <xf numFmtId="0" fontId="4" fillId="0" borderId="41" xfId="4" applyFont="1" applyBorder="1" applyAlignment="1" applyProtection="1">
      <alignment horizontal="center" vertical="center"/>
      <protection locked="0"/>
    </xf>
    <xf numFmtId="0" fontId="4" fillId="0" borderId="39" xfId="4" applyFont="1" applyBorder="1" applyAlignment="1" applyProtection="1">
      <alignment vertical="center"/>
      <protection locked="0"/>
    </xf>
    <xf numFmtId="0" fontId="4" fillId="0" borderId="38" xfId="4" applyFont="1" applyBorder="1" applyAlignment="1" applyProtection="1">
      <alignment vertical="center"/>
      <protection locked="0"/>
    </xf>
    <xf numFmtId="0" fontId="4" fillId="0" borderId="63" xfId="4" applyFont="1" applyBorder="1" applyAlignment="1" applyProtection="1">
      <alignment vertical="center"/>
      <protection locked="0"/>
    </xf>
    <xf numFmtId="0" fontId="4" fillId="0" borderId="34" xfId="4" applyFont="1" applyBorder="1" applyAlignment="1" applyProtection="1">
      <alignment vertical="center"/>
      <protection locked="0"/>
    </xf>
    <xf numFmtId="0" fontId="4" fillId="0" borderId="33" xfId="4" applyFont="1" applyBorder="1" applyAlignment="1" applyProtection="1">
      <alignment vertical="center"/>
      <protection locked="0"/>
    </xf>
    <xf numFmtId="0" fontId="4" fillId="0" borderId="18" xfId="4" applyFont="1" applyBorder="1" applyAlignment="1" applyProtection="1">
      <alignment horizontal="center" vertical="center"/>
      <protection locked="0"/>
    </xf>
    <xf numFmtId="0" fontId="4" fillId="0" borderId="88" xfId="4" applyFont="1" applyBorder="1" applyAlignment="1" applyProtection="1">
      <alignment horizontal="center" vertical="center"/>
      <protection locked="0"/>
    </xf>
    <xf numFmtId="188" fontId="6" fillId="0" borderId="0" xfId="4" applyNumberFormat="1" applyFont="1" applyAlignment="1" applyProtection="1">
      <alignment horizontal="right" vertical="center" wrapText="1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6" fillId="0" borderId="39" xfId="4" applyFont="1" applyBorder="1" applyAlignment="1" applyProtection="1">
      <alignment horizontal="right" vertical="center" wrapText="1"/>
      <protection locked="0"/>
    </xf>
    <xf numFmtId="38" fontId="6" fillId="0" borderId="69" xfId="1" applyFont="1" applyBorder="1" applyAlignment="1">
      <alignment vertical="center" wrapText="1"/>
    </xf>
    <xf numFmtId="38" fontId="6" fillId="0" borderId="53" xfId="1" applyFont="1" applyBorder="1" applyAlignment="1">
      <alignment vertical="center" wrapText="1"/>
    </xf>
    <xf numFmtId="38" fontId="6" fillId="0" borderId="53" xfId="1" applyFont="1" applyBorder="1" applyAlignment="1">
      <alignment vertical="center"/>
    </xf>
    <xf numFmtId="38" fontId="6" fillId="0" borderId="56" xfId="1" applyFont="1" applyBorder="1" applyAlignment="1">
      <alignment vertical="center"/>
    </xf>
    <xf numFmtId="38" fontId="6" fillId="0" borderId="9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38" fontId="6" fillId="0" borderId="44" xfId="1" applyFont="1" applyBorder="1" applyAlignment="1">
      <alignment vertical="center"/>
    </xf>
    <xf numFmtId="0" fontId="23" fillId="0" borderId="20" xfId="4" applyFont="1" applyBorder="1" applyAlignment="1" applyProtection="1">
      <alignment horizontal="center" vertical="center"/>
      <protection locked="0"/>
    </xf>
    <xf numFmtId="0" fontId="23" fillId="0" borderId="19" xfId="4" applyFont="1" applyBorder="1" applyAlignment="1" applyProtection="1">
      <alignment horizontal="center" vertical="center"/>
      <protection locked="0"/>
    </xf>
    <xf numFmtId="0" fontId="23" fillId="0" borderId="85" xfId="4" applyFont="1" applyBorder="1" applyAlignment="1" applyProtection="1">
      <alignment horizontal="center" vertical="center"/>
      <protection locked="0"/>
    </xf>
    <xf numFmtId="0" fontId="23" fillId="0" borderId="64" xfId="4" applyFont="1" applyBorder="1" applyAlignment="1" applyProtection="1">
      <alignment horizontal="center" vertical="center"/>
      <protection locked="0"/>
    </xf>
    <xf numFmtId="3" fontId="27" fillId="0" borderId="27" xfId="4" applyNumberFormat="1" applyFont="1" applyBorder="1" applyAlignment="1" applyProtection="1">
      <alignment horizontal="right"/>
      <protection locked="0"/>
    </xf>
    <xf numFmtId="3" fontId="27" fillId="0" borderId="29" xfId="4" applyNumberFormat="1" applyFont="1" applyBorder="1" applyAlignment="1" applyProtection="1">
      <alignment horizontal="right"/>
      <protection locked="0"/>
    </xf>
    <xf numFmtId="3" fontId="27" fillId="0" borderId="45" xfId="4" applyNumberFormat="1" applyFont="1" applyBorder="1" applyAlignment="1" applyProtection="1">
      <alignment horizontal="right"/>
      <protection locked="0"/>
    </xf>
    <xf numFmtId="0" fontId="23" fillId="0" borderId="94" xfId="4" applyFont="1" applyBorder="1" applyAlignment="1" applyProtection="1">
      <alignment horizontal="center" vertical="center"/>
      <protection locked="0"/>
    </xf>
    <xf numFmtId="0" fontId="23" fillId="0" borderId="93" xfId="4" applyFont="1" applyBorder="1" applyAlignment="1" applyProtection="1">
      <alignment horizontal="center" vertical="center"/>
      <protection locked="0"/>
    </xf>
    <xf numFmtId="3" fontId="23" fillId="0" borderId="76" xfId="4" applyNumberFormat="1" applyFont="1" applyBorder="1" applyAlignment="1" applyProtection="1">
      <alignment horizontal="right"/>
      <protection locked="0"/>
    </xf>
    <xf numFmtId="3" fontId="23" fillId="0" borderId="59" xfId="4" applyNumberFormat="1" applyFont="1" applyBorder="1" applyAlignment="1" applyProtection="1">
      <alignment horizontal="right"/>
      <protection locked="0"/>
    </xf>
    <xf numFmtId="3" fontId="23" fillId="0" borderId="57" xfId="4" applyNumberFormat="1" applyFont="1" applyBorder="1" applyAlignment="1" applyProtection="1">
      <alignment horizontal="right"/>
      <protection locked="0"/>
    </xf>
    <xf numFmtId="0" fontId="23" fillId="0" borderId="40" xfId="4" applyFont="1" applyBorder="1" applyAlignment="1" applyProtection="1">
      <alignment horizontal="center" vertical="center"/>
      <protection locked="0"/>
    </xf>
    <xf numFmtId="0" fontId="23" fillId="0" borderId="39" xfId="4" applyFont="1" applyBorder="1" applyAlignment="1" applyProtection="1">
      <alignment horizontal="center" vertical="center"/>
      <protection locked="0"/>
    </xf>
    <xf numFmtId="0" fontId="23" fillId="0" borderId="80" xfId="4" applyFont="1" applyBorder="1" applyAlignment="1" applyProtection="1">
      <alignment horizontal="center" vertical="center"/>
      <protection locked="0"/>
    </xf>
    <xf numFmtId="0" fontId="23" fillId="0" borderId="35" xfId="4" applyFont="1" applyBorder="1" applyAlignment="1" applyProtection="1">
      <alignment horizontal="center" vertical="center"/>
      <protection locked="0"/>
    </xf>
    <xf numFmtId="0" fontId="23" fillId="0" borderId="34" xfId="4" applyFont="1" applyBorder="1" applyAlignment="1" applyProtection="1">
      <alignment horizontal="center" vertical="center"/>
      <protection locked="0"/>
    </xf>
    <xf numFmtId="0" fontId="23" fillId="0" borderId="78" xfId="4" applyFont="1" applyBorder="1" applyAlignment="1" applyProtection="1">
      <alignment horizontal="center" vertical="center"/>
      <protection locked="0"/>
    </xf>
    <xf numFmtId="0" fontId="23" fillId="0" borderId="60" xfId="4" applyFont="1" applyBorder="1" applyAlignment="1" applyProtection="1">
      <alignment horizontal="center" vertical="center"/>
      <protection locked="0"/>
    </xf>
    <xf numFmtId="0" fontId="23" fillId="0" borderId="59" xfId="4" applyFont="1" applyBorder="1" applyAlignment="1" applyProtection="1">
      <alignment horizontal="center" vertical="center"/>
      <protection locked="0"/>
    </xf>
    <xf numFmtId="0" fontId="23" fillId="0" borderId="75" xfId="4" applyFont="1" applyBorder="1" applyAlignment="1" applyProtection="1">
      <alignment horizontal="center" vertical="center"/>
      <protection locked="0"/>
    </xf>
    <xf numFmtId="3" fontId="27" fillId="0" borderId="76" xfId="4" applyNumberFormat="1" applyFont="1" applyBorder="1" applyAlignment="1" applyProtection="1">
      <alignment horizontal="right"/>
      <protection locked="0"/>
    </xf>
    <xf numFmtId="3" fontId="27" fillId="0" borderId="59" xfId="4" applyNumberFormat="1" applyFont="1" applyBorder="1" applyAlignment="1" applyProtection="1">
      <alignment horizontal="right"/>
      <protection locked="0"/>
    </xf>
    <xf numFmtId="3" fontId="27" fillId="0" borderId="75" xfId="4" applyNumberFormat="1" applyFont="1" applyBorder="1" applyAlignment="1" applyProtection="1">
      <alignment horizontal="right"/>
      <protection locked="0"/>
    </xf>
    <xf numFmtId="38" fontId="6" fillId="0" borderId="9" xfId="1" applyFont="1" applyBorder="1" applyAlignment="1" applyProtection="1">
      <alignment horizontal="right" vertical="center"/>
      <protection locked="0"/>
    </xf>
    <xf numFmtId="38" fontId="6" fillId="0" borderId="8" xfId="1" applyFont="1" applyBorder="1" applyAlignment="1" applyProtection="1">
      <alignment horizontal="right" vertical="center"/>
      <protection locked="0"/>
    </xf>
    <xf numFmtId="38" fontId="6" fillId="0" borderId="44" xfId="1" applyFont="1" applyBorder="1" applyAlignment="1" applyProtection="1">
      <alignment horizontal="right" vertical="center"/>
      <protection locked="0"/>
    </xf>
    <xf numFmtId="38" fontId="6" fillId="0" borderId="50" xfId="1" applyFont="1" applyBorder="1" applyAlignment="1" applyProtection="1">
      <alignment horizontal="right" vertical="center"/>
      <protection locked="0"/>
    </xf>
    <xf numFmtId="0" fontId="4" fillId="0" borderId="0" xfId="6" applyFont="1" applyAlignment="1">
      <alignment horizontal="left"/>
    </xf>
    <xf numFmtId="0" fontId="4" fillId="0" borderId="55" xfId="6" applyFont="1" applyBorder="1" applyAlignment="1">
      <alignment horizontal="left"/>
    </xf>
    <xf numFmtId="38" fontId="6" fillId="0" borderId="16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38" fontId="6" fillId="0" borderId="55" xfId="1" applyFont="1" applyBorder="1" applyAlignment="1">
      <alignment horizontal="right" vertical="center"/>
    </xf>
    <xf numFmtId="38" fontId="6" fillId="0" borderId="9" xfId="1" applyFont="1" applyFill="1" applyBorder="1" applyAlignment="1">
      <alignment horizontal="right" vertical="center"/>
    </xf>
    <xf numFmtId="38" fontId="6" fillId="0" borderId="8" xfId="1" applyFont="1" applyFill="1" applyBorder="1" applyAlignment="1">
      <alignment horizontal="right" vertical="center"/>
    </xf>
    <xf numFmtId="38" fontId="6" fillId="0" borderId="50" xfId="1" applyFont="1" applyFill="1" applyBorder="1" applyAlignment="1">
      <alignment horizontal="right" vertical="center"/>
    </xf>
    <xf numFmtId="0" fontId="4" fillId="0" borderId="8" xfId="6" applyFont="1" applyBorder="1" applyAlignment="1">
      <alignment horizontal="distributed" vertical="center"/>
    </xf>
    <xf numFmtId="38" fontId="6" fillId="0" borderId="5" xfId="1" applyFont="1" applyFill="1" applyBorder="1" applyAlignment="1">
      <alignment horizontal="right" vertical="center"/>
    </xf>
    <xf numFmtId="38" fontId="6" fillId="0" borderId="4" xfId="1" applyFont="1" applyFill="1" applyBorder="1" applyAlignment="1">
      <alignment horizontal="right" vertical="center"/>
    </xf>
    <xf numFmtId="38" fontId="6" fillId="0" borderId="65" xfId="1" applyFont="1" applyFill="1" applyBorder="1" applyAlignment="1">
      <alignment horizontal="right" vertical="center"/>
    </xf>
    <xf numFmtId="0" fontId="6" fillId="0" borderId="18" xfId="6" applyFont="1" applyBorder="1" applyAlignment="1">
      <alignment horizontal="center" vertical="center"/>
    </xf>
    <xf numFmtId="0" fontId="6" fillId="0" borderId="88" xfId="6" applyFont="1" applyBorder="1" applyAlignment="1">
      <alignment horizontal="center" vertical="center"/>
    </xf>
    <xf numFmtId="0" fontId="6" fillId="0" borderId="20" xfId="6" applyFont="1" applyBorder="1" applyAlignment="1">
      <alignment horizontal="center" vertical="center"/>
    </xf>
    <xf numFmtId="0" fontId="6" fillId="0" borderId="85" xfId="6" applyFont="1" applyBorder="1" applyAlignment="1">
      <alignment horizontal="center" vertical="center"/>
    </xf>
    <xf numFmtId="0" fontId="6" fillId="0" borderId="19" xfId="6" applyFont="1" applyBorder="1" applyAlignment="1">
      <alignment horizontal="center" vertical="center"/>
    </xf>
    <xf numFmtId="0" fontId="6" fillId="0" borderId="64" xfId="6" applyFont="1" applyBorder="1" applyAlignment="1">
      <alignment horizontal="center" vertical="center"/>
    </xf>
    <xf numFmtId="38" fontId="4" fillId="0" borderId="23" xfId="1" applyFont="1" applyBorder="1" applyAlignment="1" applyProtection="1">
      <alignment horizontal="right" vertical="center"/>
      <protection locked="0"/>
    </xf>
    <xf numFmtId="38" fontId="4" fillId="0" borderId="8" xfId="1" applyFont="1" applyBorder="1" applyAlignment="1" applyProtection="1">
      <alignment horizontal="right" vertical="center"/>
      <protection locked="0"/>
    </xf>
    <xf numFmtId="38" fontId="4" fillId="0" borderId="44" xfId="1" applyFont="1" applyBorder="1" applyAlignment="1" applyProtection="1">
      <alignment horizontal="right" vertical="center"/>
      <protection locked="0"/>
    </xf>
    <xf numFmtId="38" fontId="4" fillId="0" borderId="5" xfId="1" applyFont="1" applyBorder="1" applyAlignment="1" applyProtection="1">
      <alignment horizontal="right" vertical="center"/>
      <protection locked="0"/>
    </xf>
    <xf numFmtId="38" fontId="4" fillId="0" borderId="4" xfId="1" applyFont="1" applyBorder="1" applyAlignment="1" applyProtection="1">
      <alignment horizontal="right" vertical="center"/>
      <protection locked="0"/>
    </xf>
    <xf numFmtId="38" fontId="4" fillId="0" borderId="42" xfId="1" applyFont="1" applyBorder="1" applyAlignment="1" applyProtection="1">
      <alignment horizontal="right" vertical="center"/>
      <protection locked="0"/>
    </xf>
    <xf numFmtId="0" fontId="6" fillId="0" borderId="15" xfId="6" applyFont="1" applyBorder="1" applyAlignment="1">
      <alignment horizontal="right" vertical="center"/>
    </xf>
    <xf numFmtId="0" fontId="6" fillId="0" borderId="31" xfId="6" applyFont="1" applyBorder="1" applyAlignment="1">
      <alignment horizontal="right" vertical="center"/>
    </xf>
    <xf numFmtId="38" fontId="4" fillId="0" borderId="9" xfId="1" applyFont="1" applyBorder="1" applyAlignment="1" applyProtection="1">
      <alignment horizontal="right" vertical="center"/>
      <protection locked="0"/>
    </xf>
    <xf numFmtId="0" fontId="6" fillId="0" borderId="91" xfId="6" applyFont="1" applyBorder="1" applyAlignment="1">
      <alignment horizontal="center" vertical="center"/>
    </xf>
    <xf numFmtId="0" fontId="6" fillId="0" borderId="59" xfId="6" applyFont="1" applyBorder="1" applyAlignment="1">
      <alignment horizontal="center" vertical="center"/>
    </xf>
    <xf numFmtId="0" fontId="6" fillId="0" borderId="76" xfId="6" applyFont="1" applyBorder="1" applyAlignment="1">
      <alignment horizontal="right" vertical="center"/>
    </xf>
    <xf numFmtId="0" fontId="6" fillId="0" borderId="57" xfId="6" applyFont="1" applyBorder="1" applyAlignment="1">
      <alignment horizontal="right" vertical="center"/>
    </xf>
    <xf numFmtId="0" fontId="6" fillId="0" borderId="59" xfId="6" applyFont="1" applyBorder="1" applyAlignment="1">
      <alignment horizontal="right" vertical="center"/>
    </xf>
    <xf numFmtId="0" fontId="6" fillId="0" borderId="75" xfId="6" applyFont="1" applyBorder="1" applyAlignment="1">
      <alignment horizontal="right" vertical="center"/>
    </xf>
    <xf numFmtId="0" fontId="2" fillId="0" borderId="0" xfId="6" applyFont="1" applyAlignment="1">
      <alignment horizontal="left" vertical="center"/>
    </xf>
    <xf numFmtId="0" fontId="8" fillId="0" borderId="49" xfId="6" applyFont="1" applyBorder="1" applyAlignment="1">
      <alignment horizontal="right"/>
    </xf>
    <xf numFmtId="0" fontId="6" fillId="0" borderId="39" xfId="4" applyFont="1" applyBorder="1" applyAlignment="1" applyProtection="1">
      <alignment horizontal="right" wrapText="1"/>
      <protection locked="0"/>
    </xf>
    <xf numFmtId="0" fontId="6" fillId="0" borderId="80" xfId="4" applyFont="1" applyBorder="1" applyAlignment="1" applyProtection="1">
      <alignment horizontal="right" wrapText="1"/>
      <protection locked="0"/>
    </xf>
    <xf numFmtId="0" fontId="6" fillId="0" borderId="105" xfId="6" applyFont="1" applyBorder="1" applyAlignment="1">
      <alignment horizontal="center" vertical="center"/>
    </xf>
    <xf numFmtId="0" fontId="6" fillId="0" borderId="0" xfId="6" applyFont="1" applyAlignment="1">
      <alignment horizontal="distributed" vertical="center" wrapText="1"/>
    </xf>
    <xf numFmtId="38" fontId="6" fillId="0" borderId="56" xfId="1" applyFont="1" applyBorder="1" applyAlignment="1">
      <alignment vertical="center" wrapText="1"/>
    </xf>
    <xf numFmtId="38" fontId="6" fillId="0" borderId="69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38" fontId="6" fillId="0" borderId="42" xfId="1" applyFont="1" applyBorder="1" applyAlignment="1">
      <alignment vertical="center"/>
    </xf>
    <xf numFmtId="38" fontId="6" fillId="0" borderId="9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38" fontId="6" fillId="0" borderId="44" xfId="1" applyFont="1" applyBorder="1" applyAlignment="1">
      <alignment horizontal="right" vertical="center"/>
    </xf>
    <xf numFmtId="0" fontId="26" fillId="0" borderId="39" xfId="6" applyFont="1" applyBorder="1" applyAlignment="1">
      <alignment horizontal="right" wrapText="1"/>
    </xf>
    <xf numFmtId="38" fontId="6" fillId="0" borderId="50" xfId="1" applyFont="1" applyBorder="1" applyAlignment="1">
      <alignment horizontal="right" vertical="center"/>
    </xf>
    <xf numFmtId="0" fontId="4" fillId="0" borderId="4" xfId="6" applyFont="1" applyBorder="1" applyAlignment="1">
      <alignment horizontal="distributed" vertical="center"/>
    </xf>
    <xf numFmtId="0" fontId="22" fillId="0" borderId="0" xfId="4" applyFont="1" applyAlignment="1" applyProtection="1">
      <alignment horizontal="left" vertical="center"/>
      <protection locked="0"/>
    </xf>
    <xf numFmtId="0" fontId="23" fillId="0" borderId="108" xfId="4" applyFont="1" applyBorder="1" applyAlignment="1" applyProtection="1">
      <alignment horizontal="center" vertical="center"/>
      <protection locked="0"/>
    </xf>
    <xf numFmtId="0" fontId="23" fillId="0" borderId="18" xfId="4" applyFont="1" applyBorder="1" applyAlignment="1" applyProtection="1">
      <alignment horizontal="center" vertical="center"/>
      <protection locked="0"/>
    </xf>
    <xf numFmtId="0" fontId="23" fillId="0" borderId="109" xfId="4" applyFont="1" applyBorder="1" applyAlignment="1" applyProtection="1">
      <alignment horizontal="center" vertical="center"/>
      <protection locked="0"/>
    </xf>
    <xf numFmtId="0" fontId="23" fillId="0" borderId="62" xfId="4" applyFont="1" applyBorder="1" applyAlignment="1" applyProtection="1">
      <alignment horizontal="center" vertical="center"/>
      <protection locked="0"/>
    </xf>
    <xf numFmtId="0" fontId="23" fillId="0" borderId="95" xfId="4" applyFont="1" applyBorder="1" applyAlignment="1" applyProtection="1">
      <alignment horizontal="center" vertical="center"/>
      <protection locked="0"/>
    </xf>
    <xf numFmtId="38" fontId="4" fillId="0" borderId="50" xfId="1" applyFont="1" applyBorder="1" applyAlignment="1" applyProtection="1">
      <alignment horizontal="right" vertical="center"/>
      <protection locked="0"/>
    </xf>
    <xf numFmtId="0" fontId="23" fillId="0" borderId="26" xfId="4" applyFont="1" applyBorder="1" applyAlignment="1" applyProtection="1">
      <alignment horizontal="right" vertical="center"/>
      <protection locked="0"/>
    </xf>
    <xf numFmtId="0" fontId="23" fillId="0" borderId="8" xfId="4" applyFont="1" applyBorder="1" applyAlignment="1" applyProtection="1">
      <alignment horizontal="right" vertical="center"/>
      <protection locked="0"/>
    </xf>
    <xf numFmtId="0" fontId="23" fillId="0" borderId="82" xfId="4" applyFont="1" applyBorder="1" applyAlignment="1" applyProtection="1">
      <alignment horizontal="right" vertical="center"/>
      <protection locked="0"/>
    </xf>
    <xf numFmtId="0" fontId="23" fillId="0" borderId="90" xfId="4" applyFont="1" applyBorder="1" applyAlignment="1" applyProtection="1">
      <alignment horizontal="right" vertical="center"/>
      <protection locked="0"/>
    </xf>
    <xf numFmtId="0" fontId="6" fillId="0" borderId="82" xfId="4" applyFont="1" applyBorder="1" applyAlignment="1" applyProtection="1">
      <alignment horizontal="right" vertical="center"/>
      <protection locked="0"/>
    </xf>
    <xf numFmtId="0" fontId="6" fillId="0" borderId="90" xfId="4" applyFont="1" applyBorder="1" applyAlignment="1" applyProtection="1">
      <alignment horizontal="right" vertical="center"/>
      <protection locked="0"/>
    </xf>
    <xf numFmtId="38" fontId="6" fillId="0" borderId="23" xfId="1" applyFont="1" applyBorder="1" applyAlignment="1" applyProtection="1">
      <alignment horizontal="right" vertical="center"/>
      <protection locked="0"/>
    </xf>
    <xf numFmtId="38" fontId="4" fillId="0" borderId="1" xfId="1" applyFont="1" applyBorder="1" applyAlignment="1" applyProtection="1">
      <alignment horizontal="right" vertical="center"/>
      <protection locked="0"/>
    </xf>
    <xf numFmtId="0" fontId="6" fillId="0" borderId="58" xfId="6" applyFont="1" applyBorder="1" applyAlignment="1">
      <alignment horizontal="right" vertical="center"/>
    </xf>
    <xf numFmtId="38" fontId="4" fillId="0" borderId="65" xfId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6" fillId="0" borderId="39" xfId="0" applyFont="1" applyBorder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8" fillId="0" borderId="47" xfId="0" applyFont="1" applyBorder="1" applyAlignment="1" applyProtection="1">
      <alignment horizontal="right"/>
      <protection locked="0"/>
    </xf>
    <xf numFmtId="0" fontId="8" fillId="0" borderId="98" xfId="0" applyFont="1" applyBorder="1" applyAlignment="1" applyProtection="1">
      <alignment horizontal="center" vertical="center"/>
      <protection locked="0"/>
    </xf>
    <xf numFmtId="0" fontId="8" fillId="0" borderId="97" xfId="0" applyFont="1" applyBorder="1" applyAlignment="1" applyProtection="1">
      <alignment horizontal="center" vertical="center"/>
      <protection locked="0"/>
    </xf>
    <xf numFmtId="0" fontId="8" fillId="0" borderId="96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</cellXfs>
  <cellStyles count="11">
    <cellStyle name="パーセント 2" xfId="10" xr:uid="{AC92BE72-209C-4FF8-8A87-E00D0D56DFF6}"/>
    <cellStyle name="桁区切り" xfId="1" builtinId="6"/>
    <cellStyle name="桁区切り 2" xfId="2" xr:uid="{00000000-0005-0000-0000-000001000000}"/>
    <cellStyle name="桁区切り 3" xfId="5" xr:uid="{00000000-0005-0000-0000-000002000000}"/>
    <cellStyle name="桁区切り 4" xfId="7" xr:uid="{00000000-0005-0000-0000-000003000000}"/>
    <cellStyle name="桁区切り 5" xfId="8" xr:uid="{00000000-0005-0000-0000-000004000000}"/>
    <cellStyle name="桁区切り 6" xfId="9" xr:uid="{681C13FD-87FE-470D-AED8-98E0EC5BC597}"/>
    <cellStyle name="標準" xfId="0" builtinId="0"/>
    <cellStyle name="標準 2" xfId="4" xr:uid="{00000000-0005-0000-0000-000006000000}"/>
    <cellStyle name="標準 3" xfId="3" xr:uid="{00000000-0005-0000-0000-000007000000}"/>
    <cellStyle name="標準 4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84854-1D26-4093-AB95-3E84CC031D57}">
  <dimension ref="A1:I30"/>
  <sheetViews>
    <sheetView workbookViewId="0">
      <selection activeCell="L43" sqref="L43"/>
    </sheetView>
  </sheetViews>
  <sheetFormatPr defaultColWidth="11" defaultRowHeight="24.6" customHeight="1"/>
  <cols>
    <col min="1" max="1" width="25.375" style="18" customWidth="1"/>
    <col min="2" max="7" width="8.375" style="18" customWidth="1"/>
    <col min="8" max="8" width="2.75" style="18" customWidth="1"/>
    <col min="9" max="256" width="11" style="18"/>
    <col min="257" max="257" width="25.375" style="18" customWidth="1"/>
    <col min="258" max="263" width="8.375" style="18" customWidth="1"/>
    <col min="264" max="264" width="2.75" style="18" customWidth="1"/>
    <col min="265" max="512" width="11" style="18"/>
    <col min="513" max="513" width="25.375" style="18" customWidth="1"/>
    <col min="514" max="519" width="8.375" style="18" customWidth="1"/>
    <col min="520" max="520" width="2.75" style="18" customWidth="1"/>
    <col min="521" max="768" width="11" style="18"/>
    <col min="769" max="769" width="25.375" style="18" customWidth="1"/>
    <col min="770" max="775" width="8.375" style="18" customWidth="1"/>
    <col min="776" max="776" width="2.75" style="18" customWidth="1"/>
    <col min="777" max="1024" width="11" style="18"/>
    <col min="1025" max="1025" width="25.375" style="18" customWidth="1"/>
    <col min="1026" max="1031" width="8.375" style="18" customWidth="1"/>
    <col min="1032" max="1032" width="2.75" style="18" customWidth="1"/>
    <col min="1033" max="1280" width="11" style="18"/>
    <col min="1281" max="1281" width="25.375" style="18" customWidth="1"/>
    <col min="1282" max="1287" width="8.375" style="18" customWidth="1"/>
    <col min="1288" max="1288" width="2.75" style="18" customWidth="1"/>
    <col min="1289" max="1536" width="11" style="18"/>
    <col min="1537" max="1537" width="25.375" style="18" customWidth="1"/>
    <col min="1538" max="1543" width="8.375" style="18" customWidth="1"/>
    <col min="1544" max="1544" width="2.75" style="18" customWidth="1"/>
    <col min="1545" max="1792" width="11" style="18"/>
    <col min="1793" max="1793" width="25.375" style="18" customWidth="1"/>
    <col min="1794" max="1799" width="8.375" style="18" customWidth="1"/>
    <col min="1800" max="1800" width="2.75" style="18" customWidth="1"/>
    <col min="1801" max="2048" width="11" style="18"/>
    <col min="2049" max="2049" width="25.375" style="18" customWidth="1"/>
    <col min="2050" max="2055" width="8.375" style="18" customWidth="1"/>
    <col min="2056" max="2056" width="2.75" style="18" customWidth="1"/>
    <col min="2057" max="2304" width="11" style="18"/>
    <col min="2305" max="2305" width="25.375" style="18" customWidth="1"/>
    <col min="2306" max="2311" width="8.375" style="18" customWidth="1"/>
    <col min="2312" max="2312" width="2.75" style="18" customWidth="1"/>
    <col min="2313" max="2560" width="11" style="18"/>
    <col min="2561" max="2561" width="25.375" style="18" customWidth="1"/>
    <col min="2562" max="2567" width="8.375" style="18" customWidth="1"/>
    <col min="2568" max="2568" width="2.75" style="18" customWidth="1"/>
    <col min="2569" max="2816" width="11" style="18"/>
    <col min="2817" max="2817" width="25.375" style="18" customWidth="1"/>
    <col min="2818" max="2823" width="8.375" style="18" customWidth="1"/>
    <col min="2824" max="2824" width="2.75" style="18" customWidth="1"/>
    <col min="2825" max="3072" width="11" style="18"/>
    <col min="3073" max="3073" width="25.375" style="18" customWidth="1"/>
    <col min="3074" max="3079" width="8.375" style="18" customWidth="1"/>
    <col min="3080" max="3080" width="2.75" style="18" customWidth="1"/>
    <col min="3081" max="3328" width="11" style="18"/>
    <col min="3329" max="3329" width="25.375" style="18" customWidth="1"/>
    <col min="3330" max="3335" width="8.375" style="18" customWidth="1"/>
    <col min="3336" max="3336" width="2.75" style="18" customWidth="1"/>
    <col min="3337" max="3584" width="11" style="18"/>
    <col min="3585" max="3585" width="25.375" style="18" customWidth="1"/>
    <col min="3586" max="3591" width="8.375" style="18" customWidth="1"/>
    <col min="3592" max="3592" width="2.75" style="18" customWidth="1"/>
    <col min="3593" max="3840" width="11" style="18"/>
    <col min="3841" max="3841" width="25.375" style="18" customWidth="1"/>
    <col min="3842" max="3847" width="8.375" style="18" customWidth="1"/>
    <col min="3848" max="3848" width="2.75" style="18" customWidth="1"/>
    <col min="3849" max="4096" width="11" style="18"/>
    <col min="4097" max="4097" width="25.375" style="18" customWidth="1"/>
    <col min="4098" max="4103" width="8.375" style="18" customWidth="1"/>
    <col min="4104" max="4104" width="2.75" style="18" customWidth="1"/>
    <col min="4105" max="4352" width="11" style="18"/>
    <col min="4353" max="4353" width="25.375" style="18" customWidth="1"/>
    <col min="4354" max="4359" width="8.375" style="18" customWidth="1"/>
    <col min="4360" max="4360" width="2.75" style="18" customWidth="1"/>
    <col min="4361" max="4608" width="11" style="18"/>
    <col min="4609" max="4609" width="25.375" style="18" customWidth="1"/>
    <col min="4610" max="4615" width="8.375" style="18" customWidth="1"/>
    <col min="4616" max="4616" width="2.75" style="18" customWidth="1"/>
    <col min="4617" max="4864" width="11" style="18"/>
    <col min="4865" max="4865" width="25.375" style="18" customWidth="1"/>
    <col min="4866" max="4871" width="8.375" style="18" customWidth="1"/>
    <col min="4872" max="4872" width="2.75" style="18" customWidth="1"/>
    <col min="4873" max="5120" width="11" style="18"/>
    <col min="5121" max="5121" width="25.375" style="18" customWidth="1"/>
    <col min="5122" max="5127" width="8.375" style="18" customWidth="1"/>
    <col min="5128" max="5128" width="2.75" style="18" customWidth="1"/>
    <col min="5129" max="5376" width="11" style="18"/>
    <col min="5377" max="5377" width="25.375" style="18" customWidth="1"/>
    <col min="5378" max="5383" width="8.375" style="18" customWidth="1"/>
    <col min="5384" max="5384" width="2.75" style="18" customWidth="1"/>
    <col min="5385" max="5632" width="11" style="18"/>
    <col min="5633" max="5633" width="25.375" style="18" customWidth="1"/>
    <col min="5634" max="5639" width="8.375" style="18" customWidth="1"/>
    <col min="5640" max="5640" width="2.75" style="18" customWidth="1"/>
    <col min="5641" max="5888" width="11" style="18"/>
    <col min="5889" max="5889" width="25.375" style="18" customWidth="1"/>
    <col min="5890" max="5895" width="8.375" style="18" customWidth="1"/>
    <col min="5896" max="5896" width="2.75" style="18" customWidth="1"/>
    <col min="5897" max="6144" width="11" style="18"/>
    <col min="6145" max="6145" width="25.375" style="18" customWidth="1"/>
    <col min="6146" max="6151" width="8.375" style="18" customWidth="1"/>
    <col min="6152" max="6152" width="2.75" style="18" customWidth="1"/>
    <col min="6153" max="6400" width="11" style="18"/>
    <col min="6401" max="6401" width="25.375" style="18" customWidth="1"/>
    <col min="6402" max="6407" width="8.375" style="18" customWidth="1"/>
    <col min="6408" max="6408" width="2.75" style="18" customWidth="1"/>
    <col min="6409" max="6656" width="11" style="18"/>
    <col min="6657" max="6657" width="25.375" style="18" customWidth="1"/>
    <col min="6658" max="6663" width="8.375" style="18" customWidth="1"/>
    <col min="6664" max="6664" width="2.75" style="18" customWidth="1"/>
    <col min="6665" max="6912" width="11" style="18"/>
    <col min="6913" max="6913" width="25.375" style="18" customWidth="1"/>
    <col min="6914" max="6919" width="8.375" style="18" customWidth="1"/>
    <col min="6920" max="6920" width="2.75" style="18" customWidth="1"/>
    <col min="6921" max="7168" width="11" style="18"/>
    <col min="7169" max="7169" width="25.375" style="18" customWidth="1"/>
    <col min="7170" max="7175" width="8.375" style="18" customWidth="1"/>
    <col min="7176" max="7176" width="2.75" style="18" customWidth="1"/>
    <col min="7177" max="7424" width="11" style="18"/>
    <col min="7425" max="7425" width="25.375" style="18" customWidth="1"/>
    <col min="7426" max="7431" width="8.375" style="18" customWidth="1"/>
    <col min="7432" max="7432" width="2.75" style="18" customWidth="1"/>
    <col min="7433" max="7680" width="11" style="18"/>
    <col min="7681" max="7681" width="25.375" style="18" customWidth="1"/>
    <col min="7682" max="7687" width="8.375" style="18" customWidth="1"/>
    <col min="7688" max="7688" width="2.75" style="18" customWidth="1"/>
    <col min="7689" max="7936" width="11" style="18"/>
    <col min="7937" max="7937" width="25.375" style="18" customWidth="1"/>
    <col min="7938" max="7943" width="8.375" style="18" customWidth="1"/>
    <col min="7944" max="7944" width="2.75" style="18" customWidth="1"/>
    <col min="7945" max="8192" width="11" style="18"/>
    <col min="8193" max="8193" width="25.375" style="18" customWidth="1"/>
    <col min="8194" max="8199" width="8.375" style="18" customWidth="1"/>
    <col min="8200" max="8200" width="2.75" style="18" customWidth="1"/>
    <col min="8201" max="8448" width="11" style="18"/>
    <col min="8449" max="8449" width="25.375" style="18" customWidth="1"/>
    <col min="8450" max="8455" width="8.375" style="18" customWidth="1"/>
    <col min="8456" max="8456" width="2.75" style="18" customWidth="1"/>
    <col min="8457" max="8704" width="11" style="18"/>
    <col min="8705" max="8705" width="25.375" style="18" customWidth="1"/>
    <col min="8706" max="8711" width="8.375" style="18" customWidth="1"/>
    <col min="8712" max="8712" width="2.75" style="18" customWidth="1"/>
    <col min="8713" max="8960" width="11" style="18"/>
    <col min="8961" max="8961" width="25.375" style="18" customWidth="1"/>
    <col min="8962" max="8967" width="8.375" style="18" customWidth="1"/>
    <col min="8968" max="8968" width="2.75" style="18" customWidth="1"/>
    <col min="8969" max="9216" width="11" style="18"/>
    <col min="9217" max="9217" width="25.375" style="18" customWidth="1"/>
    <col min="9218" max="9223" width="8.375" style="18" customWidth="1"/>
    <col min="9224" max="9224" width="2.75" style="18" customWidth="1"/>
    <col min="9225" max="9472" width="11" style="18"/>
    <col min="9473" max="9473" width="25.375" style="18" customWidth="1"/>
    <col min="9474" max="9479" width="8.375" style="18" customWidth="1"/>
    <col min="9480" max="9480" width="2.75" style="18" customWidth="1"/>
    <col min="9481" max="9728" width="11" style="18"/>
    <col min="9729" max="9729" width="25.375" style="18" customWidth="1"/>
    <col min="9730" max="9735" width="8.375" style="18" customWidth="1"/>
    <col min="9736" max="9736" width="2.75" style="18" customWidth="1"/>
    <col min="9737" max="9984" width="11" style="18"/>
    <col min="9985" max="9985" width="25.375" style="18" customWidth="1"/>
    <col min="9986" max="9991" width="8.375" style="18" customWidth="1"/>
    <col min="9992" max="9992" width="2.75" style="18" customWidth="1"/>
    <col min="9993" max="10240" width="11" style="18"/>
    <col min="10241" max="10241" width="25.375" style="18" customWidth="1"/>
    <col min="10242" max="10247" width="8.375" style="18" customWidth="1"/>
    <col min="10248" max="10248" width="2.75" style="18" customWidth="1"/>
    <col min="10249" max="10496" width="11" style="18"/>
    <col min="10497" max="10497" width="25.375" style="18" customWidth="1"/>
    <col min="10498" max="10503" width="8.375" style="18" customWidth="1"/>
    <col min="10504" max="10504" width="2.75" style="18" customWidth="1"/>
    <col min="10505" max="10752" width="11" style="18"/>
    <col min="10753" max="10753" width="25.375" style="18" customWidth="1"/>
    <col min="10754" max="10759" width="8.375" style="18" customWidth="1"/>
    <col min="10760" max="10760" width="2.75" style="18" customWidth="1"/>
    <col min="10761" max="11008" width="11" style="18"/>
    <col min="11009" max="11009" width="25.375" style="18" customWidth="1"/>
    <col min="11010" max="11015" width="8.375" style="18" customWidth="1"/>
    <col min="11016" max="11016" width="2.75" style="18" customWidth="1"/>
    <col min="11017" max="11264" width="11" style="18"/>
    <col min="11265" max="11265" width="25.375" style="18" customWidth="1"/>
    <col min="11266" max="11271" width="8.375" style="18" customWidth="1"/>
    <col min="11272" max="11272" width="2.75" style="18" customWidth="1"/>
    <col min="11273" max="11520" width="11" style="18"/>
    <col min="11521" max="11521" width="25.375" style="18" customWidth="1"/>
    <col min="11522" max="11527" width="8.375" style="18" customWidth="1"/>
    <col min="11528" max="11528" width="2.75" style="18" customWidth="1"/>
    <col min="11529" max="11776" width="11" style="18"/>
    <col min="11777" max="11777" width="25.375" style="18" customWidth="1"/>
    <col min="11778" max="11783" width="8.375" style="18" customWidth="1"/>
    <col min="11784" max="11784" width="2.75" style="18" customWidth="1"/>
    <col min="11785" max="12032" width="11" style="18"/>
    <col min="12033" max="12033" width="25.375" style="18" customWidth="1"/>
    <col min="12034" max="12039" width="8.375" style="18" customWidth="1"/>
    <col min="12040" max="12040" width="2.75" style="18" customWidth="1"/>
    <col min="12041" max="12288" width="11" style="18"/>
    <col min="12289" max="12289" width="25.375" style="18" customWidth="1"/>
    <col min="12290" max="12295" width="8.375" style="18" customWidth="1"/>
    <col min="12296" max="12296" width="2.75" style="18" customWidth="1"/>
    <col min="12297" max="12544" width="11" style="18"/>
    <col min="12545" max="12545" width="25.375" style="18" customWidth="1"/>
    <col min="12546" max="12551" width="8.375" style="18" customWidth="1"/>
    <col min="12552" max="12552" width="2.75" style="18" customWidth="1"/>
    <col min="12553" max="12800" width="11" style="18"/>
    <col min="12801" max="12801" width="25.375" style="18" customWidth="1"/>
    <col min="12802" max="12807" width="8.375" style="18" customWidth="1"/>
    <col min="12808" max="12808" width="2.75" style="18" customWidth="1"/>
    <col min="12809" max="13056" width="11" style="18"/>
    <col min="13057" max="13057" width="25.375" style="18" customWidth="1"/>
    <col min="13058" max="13063" width="8.375" style="18" customWidth="1"/>
    <col min="13064" max="13064" width="2.75" style="18" customWidth="1"/>
    <col min="13065" max="13312" width="11" style="18"/>
    <col min="13313" max="13313" width="25.375" style="18" customWidth="1"/>
    <col min="13314" max="13319" width="8.375" style="18" customWidth="1"/>
    <col min="13320" max="13320" width="2.75" style="18" customWidth="1"/>
    <col min="13321" max="13568" width="11" style="18"/>
    <col min="13569" max="13569" width="25.375" style="18" customWidth="1"/>
    <col min="13570" max="13575" width="8.375" style="18" customWidth="1"/>
    <col min="13576" max="13576" width="2.75" style="18" customWidth="1"/>
    <col min="13577" max="13824" width="11" style="18"/>
    <col min="13825" max="13825" width="25.375" style="18" customWidth="1"/>
    <col min="13826" max="13831" width="8.375" style="18" customWidth="1"/>
    <col min="13832" max="13832" width="2.75" style="18" customWidth="1"/>
    <col min="13833" max="14080" width="11" style="18"/>
    <col min="14081" max="14081" width="25.375" style="18" customWidth="1"/>
    <col min="14082" max="14087" width="8.375" style="18" customWidth="1"/>
    <col min="14088" max="14088" width="2.75" style="18" customWidth="1"/>
    <col min="14089" max="14336" width="11" style="18"/>
    <col min="14337" max="14337" width="25.375" style="18" customWidth="1"/>
    <col min="14338" max="14343" width="8.375" style="18" customWidth="1"/>
    <col min="14344" max="14344" width="2.75" style="18" customWidth="1"/>
    <col min="14345" max="14592" width="11" style="18"/>
    <col min="14593" max="14593" width="25.375" style="18" customWidth="1"/>
    <col min="14594" max="14599" width="8.375" style="18" customWidth="1"/>
    <col min="14600" max="14600" width="2.75" style="18" customWidth="1"/>
    <col min="14601" max="14848" width="11" style="18"/>
    <col min="14849" max="14849" width="25.375" style="18" customWidth="1"/>
    <col min="14850" max="14855" width="8.375" style="18" customWidth="1"/>
    <col min="14856" max="14856" width="2.75" style="18" customWidth="1"/>
    <col min="14857" max="15104" width="11" style="18"/>
    <col min="15105" max="15105" width="25.375" style="18" customWidth="1"/>
    <col min="15106" max="15111" width="8.375" style="18" customWidth="1"/>
    <col min="15112" max="15112" width="2.75" style="18" customWidth="1"/>
    <col min="15113" max="15360" width="11" style="18"/>
    <col min="15361" max="15361" width="25.375" style="18" customWidth="1"/>
    <col min="15362" max="15367" width="8.375" style="18" customWidth="1"/>
    <col min="15368" max="15368" width="2.75" style="18" customWidth="1"/>
    <col min="15369" max="15616" width="11" style="18"/>
    <col min="15617" max="15617" width="25.375" style="18" customWidth="1"/>
    <col min="15618" max="15623" width="8.375" style="18" customWidth="1"/>
    <col min="15624" max="15624" width="2.75" style="18" customWidth="1"/>
    <col min="15625" max="15872" width="11" style="18"/>
    <col min="15873" max="15873" width="25.375" style="18" customWidth="1"/>
    <col min="15874" max="15879" width="8.375" style="18" customWidth="1"/>
    <col min="15880" max="15880" width="2.75" style="18" customWidth="1"/>
    <col min="15881" max="16128" width="11" style="18"/>
    <col min="16129" max="16129" width="25.375" style="18" customWidth="1"/>
    <col min="16130" max="16135" width="8.375" style="18" customWidth="1"/>
    <col min="16136" max="16136" width="2.75" style="18" customWidth="1"/>
    <col min="16137" max="16384" width="11" style="18"/>
  </cols>
  <sheetData>
    <row r="1" spans="1:9" ht="24.6" customHeight="1">
      <c r="A1" s="1" t="s">
        <v>566</v>
      </c>
      <c r="B1" s="1"/>
      <c r="C1" s="1"/>
    </row>
    <row r="2" spans="1:9" ht="24.6" customHeight="1" thickBot="1">
      <c r="A2" s="1"/>
      <c r="B2" s="1"/>
      <c r="C2" s="1"/>
      <c r="D2" s="1"/>
      <c r="E2" s="1"/>
      <c r="F2" s="1"/>
      <c r="G2" s="1"/>
    </row>
    <row r="3" spans="1:9" ht="24.6" customHeight="1">
      <c r="A3" s="520" t="s">
        <v>567</v>
      </c>
      <c r="B3" s="522" t="s">
        <v>95</v>
      </c>
      <c r="C3" s="419" t="s">
        <v>568</v>
      </c>
      <c r="D3" s="420"/>
      <c r="E3" s="420"/>
      <c r="F3" s="421" t="s">
        <v>230</v>
      </c>
      <c r="G3" s="422" t="s">
        <v>230</v>
      </c>
      <c r="H3" s="1"/>
    </row>
    <row r="4" spans="1:9" ht="24.6" customHeight="1">
      <c r="A4" s="521"/>
      <c r="B4" s="523"/>
      <c r="C4" s="423" t="s">
        <v>453</v>
      </c>
      <c r="D4" s="423" t="s">
        <v>90</v>
      </c>
      <c r="E4" s="423" t="s">
        <v>228</v>
      </c>
      <c r="F4" s="424" t="s">
        <v>569</v>
      </c>
      <c r="G4" s="425" t="s">
        <v>570</v>
      </c>
      <c r="H4" s="1"/>
    </row>
    <row r="5" spans="1:9" ht="24.6" customHeight="1">
      <c r="A5" s="426"/>
      <c r="B5" s="427"/>
      <c r="C5" s="428" t="s">
        <v>571</v>
      </c>
      <c r="D5" s="428" t="s">
        <v>227</v>
      </c>
      <c r="E5" s="428" t="s">
        <v>227</v>
      </c>
      <c r="F5" s="428" t="s">
        <v>227</v>
      </c>
      <c r="G5" s="429" t="s">
        <v>572</v>
      </c>
      <c r="H5" s="1"/>
    </row>
    <row r="6" spans="1:9" ht="24.6" customHeight="1">
      <c r="A6" s="430" t="s">
        <v>573</v>
      </c>
      <c r="B6" s="431">
        <v>2557</v>
      </c>
      <c r="C6" s="432">
        <f>11217/1000</f>
        <v>11.217000000000001</v>
      </c>
      <c r="D6" s="431">
        <v>5530</v>
      </c>
      <c r="E6" s="431">
        <v>5687</v>
      </c>
      <c r="F6" s="432">
        <v>0</v>
      </c>
      <c r="G6" s="433">
        <v>0</v>
      </c>
      <c r="H6" s="1"/>
      <c r="I6" s="434">
        <v>0</v>
      </c>
    </row>
    <row r="7" spans="1:9" ht="24.6" customHeight="1">
      <c r="A7" s="430" t="s">
        <v>574</v>
      </c>
      <c r="B7" s="431">
        <v>3010</v>
      </c>
      <c r="C7" s="432">
        <v>13.833</v>
      </c>
      <c r="D7" s="431">
        <v>6781</v>
      </c>
      <c r="E7" s="431">
        <v>7052</v>
      </c>
      <c r="F7" s="432">
        <f t="shared" ref="F7:F23" si="0">C7-C6</f>
        <v>2.6159999999999997</v>
      </c>
      <c r="G7" s="433">
        <f t="shared" ref="G7:G24" si="1">ROUND(F7/C6*100,1)</f>
        <v>23.3</v>
      </c>
      <c r="H7" s="1"/>
      <c r="I7" s="434">
        <f>C7/C6</f>
        <v>1.2332174378175982</v>
      </c>
    </row>
    <row r="8" spans="1:9" ht="24.6" customHeight="1">
      <c r="A8" s="430" t="s">
        <v>575</v>
      </c>
      <c r="B8" s="431">
        <v>3820</v>
      </c>
      <c r="C8" s="432">
        <v>19.093</v>
      </c>
      <c r="D8" s="431">
        <v>9164</v>
      </c>
      <c r="E8" s="431">
        <v>9929</v>
      </c>
      <c r="F8" s="432">
        <f t="shared" si="0"/>
        <v>5.26</v>
      </c>
      <c r="G8" s="433">
        <f t="shared" si="1"/>
        <v>38</v>
      </c>
      <c r="H8" s="1"/>
      <c r="I8" s="434">
        <f>C8/C7</f>
        <v>1.3802501265090725</v>
      </c>
    </row>
    <row r="9" spans="1:9" ht="24.6" customHeight="1">
      <c r="A9" s="430" t="s">
        <v>576</v>
      </c>
      <c r="B9" s="431">
        <v>6802</v>
      </c>
      <c r="C9" s="432">
        <f>33579/1000</f>
        <v>33.579000000000001</v>
      </c>
      <c r="D9" s="431">
        <v>16719</v>
      </c>
      <c r="E9" s="431">
        <v>16860</v>
      </c>
      <c r="F9" s="432">
        <f t="shared" si="0"/>
        <v>14.486000000000001</v>
      </c>
      <c r="G9" s="433">
        <f t="shared" si="1"/>
        <v>75.900000000000006</v>
      </c>
      <c r="H9" s="1"/>
      <c r="I9" s="434">
        <f t="shared" ref="I9:I25" si="2">C9/C8</f>
        <v>1.7587073796679411</v>
      </c>
    </row>
    <row r="10" spans="1:9" ht="24.6" customHeight="1">
      <c r="A10" s="430" t="s">
        <v>577</v>
      </c>
      <c r="B10" s="431">
        <v>11247</v>
      </c>
      <c r="C10" s="432">
        <f>53296/1000</f>
        <v>53.295999999999999</v>
      </c>
      <c r="D10" s="431">
        <v>26990</v>
      </c>
      <c r="E10" s="431">
        <v>26306</v>
      </c>
      <c r="F10" s="432">
        <f t="shared" si="0"/>
        <v>19.716999999999999</v>
      </c>
      <c r="G10" s="433">
        <f t="shared" si="1"/>
        <v>58.7</v>
      </c>
      <c r="H10" s="1"/>
      <c r="I10" s="434">
        <f t="shared" si="2"/>
        <v>1.5871824652312456</v>
      </c>
    </row>
    <row r="11" spans="1:9" ht="24.6" customHeight="1">
      <c r="A11" s="430" t="s">
        <v>578</v>
      </c>
      <c r="B11" s="431">
        <v>12376</v>
      </c>
      <c r="C11" s="432">
        <f>56348/1000</f>
        <v>56.347999999999999</v>
      </c>
      <c r="D11" s="431">
        <v>27903</v>
      </c>
      <c r="E11" s="431">
        <v>28445</v>
      </c>
      <c r="F11" s="432">
        <f t="shared" si="0"/>
        <v>3.0519999999999996</v>
      </c>
      <c r="G11" s="433">
        <f t="shared" si="1"/>
        <v>5.7</v>
      </c>
      <c r="H11" s="1"/>
      <c r="I11" s="434">
        <f t="shared" si="2"/>
        <v>1.057265085559892</v>
      </c>
    </row>
    <row r="12" spans="1:9" ht="24.6" customHeight="1">
      <c r="A12" s="430" t="s">
        <v>579</v>
      </c>
      <c r="B12" s="431">
        <v>14640</v>
      </c>
      <c r="C12" s="432">
        <f>68982/1000</f>
        <v>68.981999999999999</v>
      </c>
      <c r="D12" s="431">
        <v>35099</v>
      </c>
      <c r="E12" s="431">
        <v>33883</v>
      </c>
      <c r="F12" s="432">
        <f t="shared" si="0"/>
        <v>12.634</v>
      </c>
      <c r="G12" s="433">
        <f t="shared" si="1"/>
        <v>22.4</v>
      </c>
      <c r="H12" s="1"/>
      <c r="I12" s="434">
        <f t="shared" si="2"/>
        <v>1.2242138141548946</v>
      </c>
    </row>
    <row r="13" spans="1:9" ht="24.6" customHeight="1">
      <c r="A13" s="430" t="s">
        <v>580</v>
      </c>
      <c r="B13" s="431">
        <v>19771</v>
      </c>
      <c r="C13" s="432">
        <f>86455/1000</f>
        <v>86.454999999999998</v>
      </c>
      <c r="D13" s="431">
        <v>44109</v>
      </c>
      <c r="E13" s="431">
        <v>42346</v>
      </c>
      <c r="F13" s="432">
        <f t="shared" si="0"/>
        <v>17.472999999999999</v>
      </c>
      <c r="G13" s="433">
        <f t="shared" si="1"/>
        <v>25.3</v>
      </c>
      <c r="H13" s="1"/>
      <c r="I13" s="434">
        <f t="shared" si="2"/>
        <v>1.2532979617871329</v>
      </c>
    </row>
    <row r="14" spans="1:9" ht="24.6" customHeight="1">
      <c r="A14" s="430" t="s">
        <v>581</v>
      </c>
      <c r="B14" s="431">
        <v>30342</v>
      </c>
      <c r="C14" s="432">
        <f>121380/1000</f>
        <v>121.38</v>
      </c>
      <c r="D14" s="431">
        <v>62582</v>
      </c>
      <c r="E14" s="431">
        <v>58798</v>
      </c>
      <c r="F14" s="432">
        <f t="shared" si="0"/>
        <v>34.924999999999997</v>
      </c>
      <c r="G14" s="433">
        <f t="shared" si="1"/>
        <v>40.4</v>
      </c>
      <c r="H14" s="1"/>
      <c r="I14" s="434">
        <f t="shared" si="2"/>
        <v>1.4039673818749638</v>
      </c>
    </row>
    <row r="15" spans="1:9" ht="24.6" customHeight="1">
      <c r="A15" s="430" t="s">
        <v>582</v>
      </c>
      <c r="B15" s="431">
        <v>41123</v>
      </c>
      <c r="C15" s="432">
        <f>153763/1000</f>
        <v>153.76300000000001</v>
      </c>
      <c r="D15" s="431">
        <v>78540</v>
      </c>
      <c r="E15" s="431">
        <v>75223</v>
      </c>
      <c r="F15" s="432">
        <f t="shared" si="0"/>
        <v>32.38300000000001</v>
      </c>
      <c r="G15" s="433">
        <f t="shared" si="1"/>
        <v>26.7</v>
      </c>
      <c r="H15" s="1"/>
      <c r="I15" s="434">
        <f t="shared" si="2"/>
        <v>1.2667902455099689</v>
      </c>
    </row>
    <row r="16" spans="1:9" ht="24.6" customHeight="1">
      <c r="A16" s="430" t="s">
        <v>583</v>
      </c>
      <c r="B16" s="431">
        <v>48882</v>
      </c>
      <c r="C16" s="432">
        <f>171978/1000</f>
        <v>171.97800000000001</v>
      </c>
      <c r="D16" s="431">
        <v>87027</v>
      </c>
      <c r="E16" s="431">
        <v>84951</v>
      </c>
      <c r="F16" s="432">
        <f t="shared" si="0"/>
        <v>18.215000000000003</v>
      </c>
      <c r="G16" s="433">
        <f t="shared" si="1"/>
        <v>11.8</v>
      </c>
      <c r="H16" s="1"/>
      <c r="I16" s="434">
        <f t="shared" si="2"/>
        <v>1.1184615284561306</v>
      </c>
    </row>
    <row r="17" spans="1:9" ht="24.6" customHeight="1">
      <c r="A17" s="430" t="s">
        <v>584</v>
      </c>
      <c r="B17" s="431">
        <v>55978</v>
      </c>
      <c r="C17" s="432">
        <f>178228/1000</f>
        <v>178.22800000000001</v>
      </c>
      <c r="D17" s="431">
        <v>89642</v>
      </c>
      <c r="E17" s="431">
        <v>88586</v>
      </c>
      <c r="F17" s="432">
        <f t="shared" si="0"/>
        <v>6.25</v>
      </c>
      <c r="G17" s="433">
        <f t="shared" si="1"/>
        <v>3.6</v>
      </c>
      <c r="H17" s="1"/>
      <c r="I17" s="434">
        <f t="shared" si="2"/>
        <v>1.0363418576794707</v>
      </c>
    </row>
    <row r="18" spans="1:9" ht="24.6" customHeight="1">
      <c r="A18" s="430" t="s">
        <v>585</v>
      </c>
      <c r="B18" s="431">
        <v>58877</v>
      </c>
      <c r="C18" s="432">
        <f>182731/1000</f>
        <v>182.73099999999999</v>
      </c>
      <c r="D18" s="431">
        <v>91735</v>
      </c>
      <c r="E18" s="431">
        <v>90996</v>
      </c>
      <c r="F18" s="432">
        <f t="shared" si="0"/>
        <v>4.5029999999999859</v>
      </c>
      <c r="G18" s="433">
        <f t="shared" si="1"/>
        <v>2.5</v>
      </c>
      <c r="H18" s="1"/>
      <c r="I18" s="434">
        <f t="shared" si="2"/>
        <v>1.0252653903988149</v>
      </c>
    </row>
    <row r="19" spans="1:9" ht="24.6" customHeight="1">
      <c r="A19" s="430" t="s">
        <v>586</v>
      </c>
      <c r="B19" s="431">
        <v>62702</v>
      </c>
      <c r="C19" s="432">
        <f>186134/1000</f>
        <v>186.13399999999999</v>
      </c>
      <c r="D19" s="431">
        <v>93214</v>
      </c>
      <c r="E19" s="431">
        <v>92920</v>
      </c>
      <c r="F19" s="432">
        <f t="shared" si="0"/>
        <v>3.4029999999999916</v>
      </c>
      <c r="G19" s="433">
        <f t="shared" si="1"/>
        <v>1.9</v>
      </c>
      <c r="H19" s="1"/>
      <c r="I19" s="434">
        <f t="shared" si="2"/>
        <v>1.0186230032123722</v>
      </c>
    </row>
    <row r="20" spans="1:9" ht="24.6" customHeight="1">
      <c r="A20" s="430" t="s">
        <v>587</v>
      </c>
      <c r="B20" s="431">
        <v>66665</v>
      </c>
      <c r="C20" s="432">
        <f>188431/1000</f>
        <v>188.43100000000001</v>
      </c>
      <c r="D20" s="431">
        <v>93842</v>
      </c>
      <c r="E20" s="431">
        <v>94589</v>
      </c>
      <c r="F20" s="432">
        <f t="shared" si="0"/>
        <v>2.2970000000000255</v>
      </c>
      <c r="G20" s="433">
        <f t="shared" si="1"/>
        <v>1.2</v>
      </c>
      <c r="H20" s="1"/>
      <c r="I20" s="434">
        <f t="shared" si="2"/>
        <v>1.0123405718460896</v>
      </c>
    </row>
    <row r="21" spans="1:9" ht="24.6" customHeight="1">
      <c r="A21" s="430" t="s">
        <v>588</v>
      </c>
      <c r="B21" s="431">
        <v>70828</v>
      </c>
      <c r="C21" s="432">
        <f>192159/1000</f>
        <v>192.15899999999999</v>
      </c>
      <c r="D21" s="431">
        <v>95157</v>
      </c>
      <c r="E21" s="431">
        <v>96995</v>
      </c>
      <c r="F21" s="432">
        <f t="shared" si="0"/>
        <v>3.7279999999999802</v>
      </c>
      <c r="G21" s="433">
        <f t="shared" si="1"/>
        <v>2</v>
      </c>
      <c r="H21" s="1"/>
      <c r="I21" s="434">
        <f t="shared" si="2"/>
        <v>1.0197844303750443</v>
      </c>
    </row>
    <row r="22" spans="1:9" ht="24.6" customHeight="1">
      <c r="A22" s="430" t="s">
        <v>589</v>
      </c>
      <c r="B22" s="431">
        <v>72971</v>
      </c>
      <c r="C22" s="432">
        <f>192250/1000</f>
        <v>192.25</v>
      </c>
      <c r="D22" s="431">
        <v>94224</v>
      </c>
      <c r="E22" s="431">
        <v>98024</v>
      </c>
      <c r="F22" s="432">
        <f t="shared" si="0"/>
        <v>9.1000000000008185E-2</v>
      </c>
      <c r="G22" s="433">
        <f t="shared" si="1"/>
        <v>0</v>
      </c>
      <c r="H22" s="1"/>
      <c r="I22" s="434">
        <f t="shared" si="2"/>
        <v>1.000473566161356</v>
      </c>
    </row>
    <row r="23" spans="1:9" ht="24.6" customHeight="1">
      <c r="A23" s="430" t="s">
        <v>590</v>
      </c>
      <c r="B23" s="431">
        <v>77263</v>
      </c>
      <c r="C23" s="432">
        <f>196127/1000</f>
        <v>196.12700000000001</v>
      </c>
      <c r="D23" s="431">
        <v>95665</v>
      </c>
      <c r="E23" s="431">
        <v>100462</v>
      </c>
      <c r="F23" s="432">
        <f t="shared" si="0"/>
        <v>3.8770000000000095</v>
      </c>
      <c r="G23" s="433">
        <f t="shared" si="1"/>
        <v>2</v>
      </c>
      <c r="H23" s="1"/>
      <c r="I23" s="434">
        <f t="shared" si="2"/>
        <v>1.0201664499349805</v>
      </c>
    </row>
    <row r="24" spans="1:9" ht="24.6" customHeight="1">
      <c r="A24" s="430" t="s">
        <v>591</v>
      </c>
      <c r="B24" s="431">
        <v>78903</v>
      </c>
      <c r="C24" s="432">
        <f>196883/1000</f>
        <v>196.88300000000001</v>
      </c>
      <c r="D24" s="431">
        <v>95641</v>
      </c>
      <c r="E24" s="431">
        <v>101242</v>
      </c>
      <c r="F24" s="432">
        <f>C24-C23</f>
        <v>0.75600000000000023</v>
      </c>
      <c r="G24" s="433">
        <f t="shared" si="1"/>
        <v>0.4</v>
      </c>
      <c r="H24" s="1"/>
      <c r="I24" s="434">
        <f t="shared" si="2"/>
        <v>1.0038546452043828</v>
      </c>
    </row>
    <row r="25" spans="1:9" ht="24.6" customHeight="1" thickBot="1">
      <c r="A25" s="435" t="s">
        <v>592</v>
      </c>
      <c r="B25" s="436">
        <v>82481</v>
      </c>
      <c r="C25" s="437">
        <f>198138/1000</f>
        <v>198.13800000000001</v>
      </c>
      <c r="D25" s="436">
        <v>95630</v>
      </c>
      <c r="E25" s="438">
        <v>102508</v>
      </c>
      <c r="F25" s="432">
        <f>C25-C24</f>
        <v>1.2549999999999955</v>
      </c>
      <c r="G25" s="433">
        <f>ROUND(F25/C24*100,1)</f>
        <v>0.6</v>
      </c>
      <c r="H25" s="1"/>
      <c r="I25" s="434">
        <f t="shared" si="2"/>
        <v>1.0063743441536344</v>
      </c>
    </row>
    <row r="26" spans="1:9" ht="24.6" customHeight="1">
      <c r="A26" s="439" t="s">
        <v>593</v>
      </c>
      <c r="B26" s="439"/>
      <c r="C26" s="439"/>
      <c r="D26" s="439"/>
      <c r="E26" s="439"/>
      <c r="F26" s="439"/>
      <c r="G26" s="439"/>
    </row>
    <row r="27" spans="1:9" ht="24.6" customHeight="1">
      <c r="A27" s="440" t="s">
        <v>594</v>
      </c>
    </row>
    <row r="30" spans="1:9" ht="24.6" customHeight="1">
      <c r="A30" s="524" t="s">
        <v>595</v>
      </c>
      <c r="B30" s="524"/>
      <c r="C30" s="524"/>
      <c r="D30" s="524"/>
      <c r="E30" s="524"/>
      <c r="F30" s="524"/>
      <c r="G30" s="524"/>
      <c r="H30" s="524"/>
    </row>
  </sheetData>
  <mergeCells count="3">
    <mergeCell ref="A3:A4"/>
    <mergeCell ref="B3:B4"/>
    <mergeCell ref="A30:H30"/>
  </mergeCells>
  <phoneticPr fontId="3"/>
  <printOptions gridLinesSet="0"/>
  <pageMargins left="0.98425196850393704" right="0" top="1.1811023622047245" bottom="0.39370078740157483" header="0.51181102362204722" footer="0.51181102362204722"/>
  <pageSetup paperSize="9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view="pageBreakPreview" zoomScaleNormal="100" zoomScaleSheetLayoutView="100" workbookViewId="0">
      <selection activeCell="N12" sqref="N12"/>
    </sheetView>
  </sheetViews>
  <sheetFormatPr defaultColWidth="11" defaultRowHeight="14.25"/>
  <cols>
    <col min="1" max="1" width="0.875" style="1" customWidth="1"/>
    <col min="2" max="2" width="9.75" style="1" customWidth="1"/>
    <col min="3" max="3" width="0.875" style="1" customWidth="1"/>
    <col min="4" max="10" width="10" style="1" customWidth="1"/>
    <col min="11" max="11" width="11.5" style="1" customWidth="1"/>
    <col min="12" max="18" width="10.625" style="1" customWidth="1"/>
    <col min="19" max="16384" width="11" style="1"/>
  </cols>
  <sheetData>
    <row r="1" spans="1:21" s="12" customFormat="1" ht="22.5" customHeight="1">
      <c r="A1" s="527" t="s">
        <v>45</v>
      </c>
      <c r="B1" s="527"/>
      <c r="C1" s="527"/>
      <c r="D1" s="527"/>
      <c r="E1" s="527"/>
      <c r="F1" s="527"/>
      <c r="G1" s="527"/>
      <c r="H1" s="527"/>
      <c r="I1" s="527"/>
      <c r="J1" s="527"/>
    </row>
    <row r="2" spans="1:21" ht="22.5" customHeight="1" thickBot="1">
      <c r="A2" s="17"/>
      <c r="B2" s="17"/>
      <c r="C2" s="17"/>
      <c r="D2" s="17"/>
      <c r="E2" s="17"/>
      <c r="F2" s="17"/>
      <c r="G2" s="17"/>
      <c r="H2" s="17"/>
      <c r="I2" s="17"/>
      <c r="J2" s="16" t="s">
        <v>44</v>
      </c>
    </row>
    <row r="3" spans="1:21" s="12" customFormat="1" ht="33" customHeight="1">
      <c r="A3" s="253"/>
      <c r="B3" s="15" t="s">
        <v>43</v>
      </c>
      <c r="C3" s="14"/>
      <c r="D3" s="13" t="s">
        <v>42</v>
      </c>
      <c r="E3" s="13" t="s">
        <v>41</v>
      </c>
      <c r="F3" s="13" t="s">
        <v>40</v>
      </c>
      <c r="G3" s="13" t="s">
        <v>39</v>
      </c>
      <c r="H3" s="13" t="s">
        <v>38</v>
      </c>
      <c r="I3" s="13" t="s">
        <v>535</v>
      </c>
      <c r="J3" s="406" t="s">
        <v>558</v>
      </c>
    </row>
    <row r="4" spans="1:21" ht="22.5" customHeight="1">
      <c r="A4" s="462"/>
      <c r="B4" s="463" t="s">
        <v>37</v>
      </c>
      <c r="C4" s="463"/>
      <c r="D4" s="464">
        <v>5463609</v>
      </c>
      <c r="E4" s="464">
        <v>5465002</v>
      </c>
      <c r="F4" s="464">
        <v>5432573</v>
      </c>
      <c r="G4" s="464">
        <v>5403823</v>
      </c>
      <c r="H4" s="464">
        <v>5369834</v>
      </c>
      <c r="I4" s="441">
        <v>5336665</v>
      </c>
      <c r="J4" s="465">
        <v>5306818</v>
      </c>
      <c r="K4" s="2"/>
      <c r="L4" s="2"/>
      <c r="M4" s="2"/>
      <c r="N4" s="2"/>
      <c r="O4" s="2"/>
      <c r="P4" s="2"/>
    </row>
    <row r="5" spans="1:21" ht="22.5" customHeight="1">
      <c r="A5" s="502"/>
      <c r="B5" s="503" t="s">
        <v>36</v>
      </c>
      <c r="C5" s="504"/>
      <c r="D5" s="505">
        <v>5214586</v>
      </c>
      <c r="E5" s="505">
        <v>5218364</v>
      </c>
      <c r="F5" s="505">
        <v>5188948</v>
      </c>
      <c r="G5" s="505">
        <v>5163192</v>
      </c>
      <c r="H5" s="505">
        <v>5131914</v>
      </c>
      <c r="I5" s="506">
        <v>5101949</v>
      </c>
      <c r="J5" s="507">
        <v>5075404</v>
      </c>
      <c r="K5" s="2"/>
      <c r="L5" s="2"/>
      <c r="M5" s="2"/>
      <c r="N5" s="2"/>
      <c r="O5" s="2"/>
      <c r="P5" s="2"/>
      <c r="U5" s="2" t="s">
        <v>3</v>
      </c>
    </row>
    <row r="6" spans="1:21" ht="22.5" customHeight="1">
      <c r="A6" s="508"/>
      <c r="B6" s="509" t="s">
        <v>35</v>
      </c>
      <c r="C6" s="510"/>
      <c r="D6" s="511">
        <v>249023</v>
      </c>
      <c r="E6" s="512">
        <v>246638</v>
      </c>
      <c r="F6" s="512">
        <v>243625</v>
      </c>
      <c r="G6" s="512">
        <v>240631</v>
      </c>
      <c r="H6" s="512">
        <v>237920</v>
      </c>
      <c r="I6" s="513">
        <v>234716</v>
      </c>
      <c r="J6" s="514">
        <v>231414</v>
      </c>
      <c r="K6" s="2"/>
      <c r="L6" s="2"/>
      <c r="M6" s="2"/>
      <c r="N6" s="2"/>
      <c r="O6" s="2"/>
      <c r="P6" s="2"/>
    </row>
    <row r="7" spans="1:21" ht="5.25" customHeight="1">
      <c r="A7" s="254"/>
      <c r="B7" s="11"/>
      <c r="C7" s="11"/>
      <c r="D7" s="444"/>
      <c r="E7" s="445"/>
      <c r="F7" s="446"/>
      <c r="G7" s="446"/>
      <c r="H7" s="446"/>
      <c r="I7" s="442"/>
      <c r="J7" s="443"/>
      <c r="K7" s="2"/>
      <c r="L7" s="2"/>
      <c r="M7" s="2"/>
      <c r="N7" s="2"/>
      <c r="O7" s="2"/>
      <c r="P7" s="2"/>
    </row>
    <row r="8" spans="1:21" ht="21.75" customHeight="1">
      <c r="A8" s="255"/>
      <c r="B8" s="10" t="s">
        <v>34</v>
      </c>
      <c r="C8" s="9"/>
      <c r="D8" s="447">
        <v>1522944</v>
      </c>
      <c r="E8" s="448">
        <v>1525152</v>
      </c>
      <c r="F8" s="448">
        <v>1517073</v>
      </c>
      <c r="G8" s="448">
        <v>1510171</v>
      </c>
      <c r="H8" s="448">
        <v>1499887</v>
      </c>
      <c r="I8" s="449">
        <v>1492282</v>
      </c>
      <c r="J8" s="450">
        <v>1486038</v>
      </c>
      <c r="K8" s="2"/>
      <c r="L8" s="2"/>
      <c r="M8" s="2"/>
      <c r="N8" s="2"/>
      <c r="O8" s="2"/>
      <c r="P8" s="2"/>
    </row>
    <row r="9" spans="1:21" ht="21.75" customHeight="1">
      <c r="A9" s="256"/>
      <c r="B9" s="6" t="s">
        <v>33</v>
      </c>
      <c r="C9" s="5"/>
      <c r="D9" s="451">
        <v>530363</v>
      </c>
      <c r="E9" s="452">
        <v>530495</v>
      </c>
      <c r="F9" s="452">
        <v>527409</v>
      </c>
      <c r="G9" s="452">
        <v>525044</v>
      </c>
      <c r="H9" s="452">
        <v>522328</v>
      </c>
      <c r="I9" s="453">
        <v>519390</v>
      </c>
      <c r="J9" s="454">
        <v>516529</v>
      </c>
      <c r="K9" s="2"/>
      <c r="L9" s="2"/>
      <c r="M9" s="2"/>
      <c r="N9" s="2"/>
      <c r="O9" s="2"/>
      <c r="P9" s="2"/>
    </row>
    <row r="10" spans="1:21" ht="21.75" customHeight="1">
      <c r="A10" s="256"/>
      <c r="B10" s="6" t="s">
        <v>32</v>
      </c>
      <c r="C10" s="5"/>
      <c r="D10" s="451">
        <v>451475</v>
      </c>
      <c r="E10" s="452">
        <v>459593</v>
      </c>
      <c r="F10" s="452">
        <v>457638</v>
      </c>
      <c r="G10" s="452">
        <v>455551</v>
      </c>
      <c r="H10" s="452">
        <v>454676</v>
      </c>
      <c r="I10" s="453">
        <v>454123</v>
      </c>
      <c r="J10" s="454">
        <v>454737</v>
      </c>
      <c r="K10" s="2"/>
      <c r="L10" s="2"/>
      <c r="M10" s="2"/>
      <c r="N10" s="2"/>
      <c r="O10" s="2"/>
      <c r="P10" s="2"/>
    </row>
    <row r="11" spans="1:21" ht="21.75" customHeight="1">
      <c r="A11" s="256"/>
      <c r="B11" s="6" t="s">
        <v>31</v>
      </c>
      <c r="C11" s="5"/>
      <c r="D11" s="451">
        <v>299094</v>
      </c>
      <c r="E11" s="452">
        <v>303601</v>
      </c>
      <c r="F11" s="452">
        <v>303823</v>
      </c>
      <c r="G11" s="452">
        <v>304564</v>
      </c>
      <c r="H11" s="452">
        <v>305880</v>
      </c>
      <c r="I11" s="453">
        <v>306453</v>
      </c>
      <c r="J11" s="454">
        <v>306536</v>
      </c>
      <c r="K11" s="2"/>
      <c r="L11" s="2"/>
      <c r="M11" s="2"/>
      <c r="N11" s="2" t="s">
        <v>30</v>
      </c>
      <c r="O11" s="2"/>
      <c r="P11" s="2"/>
    </row>
    <row r="12" spans="1:21" ht="21.75" customHeight="1">
      <c r="A12" s="256"/>
      <c r="B12" s="6" t="s">
        <v>29</v>
      </c>
      <c r="C12" s="5"/>
      <c r="D12" s="451">
        <v>487413</v>
      </c>
      <c r="E12" s="452">
        <v>485587</v>
      </c>
      <c r="F12" s="452">
        <v>484737</v>
      </c>
      <c r="G12" s="452">
        <v>484489</v>
      </c>
      <c r="H12" s="452">
        <v>483757</v>
      </c>
      <c r="I12" s="453">
        <v>482716</v>
      </c>
      <c r="J12" s="454">
        <v>481234</v>
      </c>
      <c r="K12" s="2"/>
      <c r="L12" s="2"/>
      <c r="M12" s="8" t="s">
        <v>28</v>
      </c>
      <c r="N12" s="2"/>
      <c r="O12" s="2"/>
      <c r="P12" s="2"/>
    </row>
    <row r="13" spans="1:21" ht="21.75" customHeight="1">
      <c r="A13" s="256"/>
      <c r="B13" s="6" t="s">
        <v>27</v>
      </c>
      <c r="C13" s="5"/>
      <c r="D13" s="451">
        <v>41727</v>
      </c>
      <c r="E13" s="452">
        <v>41236</v>
      </c>
      <c r="F13" s="452">
        <v>40763</v>
      </c>
      <c r="G13" s="452">
        <v>40325</v>
      </c>
      <c r="H13" s="452">
        <v>39785</v>
      </c>
      <c r="I13" s="453">
        <v>39341</v>
      </c>
      <c r="J13" s="454">
        <v>38758</v>
      </c>
      <c r="K13" s="2"/>
      <c r="L13" s="2"/>
      <c r="M13" s="2"/>
      <c r="N13" s="2"/>
      <c r="O13" s="2"/>
      <c r="P13" s="2"/>
    </row>
    <row r="14" spans="1:21" ht="21.75" customHeight="1">
      <c r="A14" s="256"/>
      <c r="B14" s="6" t="s">
        <v>26</v>
      </c>
      <c r="C14" s="5"/>
      <c r="D14" s="451">
        <v>94342</v>
      </c>
      <c r="E14" s="452">
        <v>93922</v>
      </c>
      <c r="F14" s="452">
        <v>93752</v>
      </c>
      <c r="G14" s="452">
        <v>93814</v>
      </c>
      <c r="H14" s="452">
        <v>93271</v>
      </c>
      <c r="I14" s="453">
        <v>92525</v>
      </c>
      <c r="J14" s="454">
        <v>91929</v>
      </c>
      <c r="K14" s="2"/>
      <c r="L14" s="2"/>
      <c r="M14" s="2"/>
      <c r="N14" s="2"/>
      <c r="O14" s="2"/>
      <c r="P14" s="2"/>
    </row>
    <row r="15" spans="1:21" ht="21.75" customHeight="1">
      <c r="A15" s="256"/>
      <c r="B15" s="6" t="s">
        <v>25</v>
      </c>
      <c r="C15" s="5"/>
      <c r="D15" s="451">
        <v>198395</v>
      </c>
      <c r="E15" s="452">
        <v>198138</v>
      </c>
      <c r="F15" s="452">
        <v>197653</v>
      </c>
      <c r="G15" s="452">
        <v>197267</v>
      </c>
      <c r="H15" s="452">
        <v>196250</v>
      </c>
      <c r="I15" s="453">
        <v>195005</v>
      </c>
      <c r="J15" s="454">
        <v>194966</v>
      </c>
      <c r="K15" s="2"/>
      <c r="L15" s="2"/>
      <c r="M15" s="2"/>
      <c r="N15" s="2"/>
      <c r="O15" s="2"/>
      <c r="P15" s="2"/>
    </row>
    <row r="16" spans="1:21" ht="21.75" customHeight="1">
      <c r="A16" s="256"/>
      <c r="B16" s="6" t="s">
        <v>24</v>
      </c>
      <c r="C16" s="5"/>
      <c r="D16" s="451">
        <v>28971</v>
      </c>
      <c r="E16" s="452">
        <v>28355</v>
      </c>
      <c r="F16" s="452">
        <v>27971</v>
      </c>
      <c r="G16" s="452">
        <v>27549</v>
      </c>
      <c r="H16" s="452">
        <v>27031</v>
      </c>
      <c r="I16" s="453">
        <v>26573</v>
      </c>
      <c r="J16" s="454">
        <v>26169</v>
      </c>
      <c r="K16" s="2"/>
      <c r="L16" s="2"/>
      <c r="M16" s="2"/>
      <c r="N16" s="2"/>
      <c r="O16" s="2"/>
      <c r="P16" s="2"/>
    </row>
    <row r="17" spans="1:16" ht="21.75" customHeight="1">
      <c r="A17" s="256"/>
      <c r="B17" s="6" t="s">
        <v>23</v>
      </c>
      <c r="C17" s="5"/>
      <c r="D17" s="451">
        <v>78299</v>
      </c>
      <c r="E17" s="452">
        <v>77489</v>
      </c>
      <c r="F17" s="452">
        <v>76605</v>
      </c>
      <c r="G17" s="452">
        <v>75500</v>
      </c>
      <c r="H17" s="452">
        <v>74268</v>
      </c>
      <c r="I17" s="453">
        <v>72931</v>
      </c>
      <c r="J17" s="454">
        <v>71495</v>
      </c>
      <c r="K17" s="2"/>
      <c r="L17" s="2"/>
      <c r="M17" s="2"/>
      <c r="N17" s="2"/>
      <c r="O17" s="2"/>
      <c r="P17" s="2"/>
    </row>
    <row r="18" spans="1:16" ht="21.75" customHeight="1">
      <c r="A18" s="256"/>
      <c r="B18" s="6" t="s">
        <v>22</v>
      </c>
      <c r="C18" s="5"/>
      <c r="D18" s="451">
        <v>262308</v>
      </c>
      <c r="E18" s="452">
        <v>260878</v>
      </c>
      <c r="F18" s="452">
        <v>259603</v>
      </c>
      <c r="G18" s="452">
        <v>257948</v>
      </c>
      <c r="H18" s="452">
        <v>256483</v>
      </c>
      <c r="I18" s="453">
        <v>254947</v>
      </c>
      <c r="J18" s="454">
        <v>253487</v>
      </c>
      <c r="K18" s="2"/>
      <c r="L18" s="2"/>
      <c r="M18" s="2"/>
      <c r="N18" s="2"/>
      <c r="O18" s="2"/>
      <c r="P18" s="2"/>
    </row>
    <row r="19" spans="1:16" ht="21.75" customHeight="1">
      <c r="A19" s="256"/>
      <c r="B19" s="6" t="s">
        <v>21</v>
      </c>
      <c r="C19" s="5"/>
      <c r="D19" s="451">
        <v>46347</v>
      </c>
      <c r="E19" s="452">
        <v>45892</v>
      </c>
      <c r="F19" s="452">
        <v>45197</v>
      </c>
      <c r="G19" s="452">
        <v>44569</v>
      </c>
      <c r="H19" s="452">
        <v>43922</v>
      </c>
      <c r="I19" s="453">
        <v>43293</v>
      </c>
      <c r="J19" s="454">
        <v>42599</v>
      </c>
      <c r="K19" s="2"/>
      <c r="L19" s="2"/>
      <c r="M19" s="2"/>
      <c r="N19" s="2"/>
      <c r="O19" s="2"/>
      <c r="P19" s="2"/>
    </row>
    <row r="20" spans="1:16" ht="21.75" customHeight="1">
      <c r="A20" s="256"/>
      <c r="B20" s="6" t="s">
        <v>20</v>
      </c>
      <c r="C20" s="5"/>
      <c r="D20" s="451">
        <v>39147</v>
      </c>
      <c r="E20" s="452">
        <v>38673</v>
      </c>
      <c r="F20" s="452">
        <v>38002</v>
      </c>
      <c r="G20" s="452">
        <v>37477</v>
      </c>
      <c r="H20" s="452">
        <v>36970</v>
      </c>
      <c r="I20" s="453">
        <v>36463</v>
      </c>
      <c r="J20" s="454">
        <v>35839</v>
      </c>
      <c r="K20" s="2"/>
      <c r="L20" s="2"/>
      <c r="M20" s="2"/>
      <c r="N20" s="2"/>
      <c r="O20" s="2"/>
      <c r="P20" s="2"/>
    </row>
    <row r="21" spans="1:16" ht="21.75" customHeight="1">
      <c r="A21" s="256"/>
      <c r="B21" s="6" t="s">
        <v>19</v>
      </c>
      <c r="C21" s="5"/>
      <c r="D21" s="451">
        <v>225008</v>
      </c>
      <c r="E21" s="452">
        <v>226432</v>
      </c>
      <c r="F21" s="452">
        <v>225250</v>
      </c>
      <c r="G21" s="452">
        <v>224126</v>
      </c>
      <c r="H21" s="452">
        <v>222296</v>
      </c>
      <c r="I21" s="453">
        <v>220927</v>
      </c>
      <c r="J21" s="454">
        <v>219715</v>
      </c>
      <c r="K21" s="2"/>
      <c r="L21" s="2"/>
      <c r="M21" s="2"/>
      <c r="N21" s="2"/>
      <c r="O21" s="2"/>
      <c r="P21" s="2"/>
    </row>
    <row r="22" spans="1:16" ht="21.75" customHeight="1">
      <c r="A22" s="256"/>
      <c r="B22" s="6" t="s">
        <v>18</v>
      </c>
      <c r="C22" s="5"/>
      <c r="D22" s="451">
        <v>75145</v>
      </c>
      <c r="E22" s="452">
        <v>75294</v>
      </c>
      <c r="F22" s="452">
        <v>74407</v>
      </c>
      <c r="G22" s="452">
        <v>73633</v>
      </c>
      <c r="H22" s="452">
        <v>72844</v>
      </c>
      <c r="I22" s="453">
        <v>71915</v>
      </c>
      <c r="J22" s="454">
        <v>71056</v>
      </c>
      <c r="K22" s="2"/>
      <c r="L22" s="2"/>
      <c r="M22" s="2"/>
      <c r="N22" s="2"/>
      <c r="O22" s="2"/>
      <c r="P22" s="2"/>
    </row>
    <row r="23" spans="1:16" ht="21.75" customHeight="1">
      <c r="A23" s="256"/>
      <c r="B23" s="6" t="s">
        <v>17</v>
      </c>
      <c r="C23" s="5"/>
      <c r="D23" s="451">
        <v>88223</v>
      </c>
      <c r="E23" s="452">
        <v>87722</v>
      </c>
      <c r="F23" s="452">
        <v>86984</v>
      </c>
      <c r="G23" s="452">
        <v>86185</v>
      </c>
      <c r="H23" s="452">
        <v>85368</v>
      </c>
      <c r="I23" s="453">
        <v>84369</v>
      </c>
      <c r="J23" s="454">
        <v>83711</v>
      </c>
      <c r="K23" s="2"/>
      <c r="L23" s="2"/>
      <c r="M23" s="2"/>
      <c r="N23" s="2"/>
      <c r="O23" s="2"/>
      <c r="P23" s="2"/>
    </row>
    <row r="24" spans="1:16" ht="21.75" customHeight="1">
      <c r="A24" s="256"/>
      <c r="B24" s="6" t="s">
        <v>16</v>
      </c>
      <c r="C24" s="5"/>
      <c r="D24" s="451">
        <v>153597</v>
      </c>
      <c r="E24" s="452">
        <v>152321</v>
      </c>
      <c r="F24" s="452">
        <v>151796</v>
      </c>
      <c r="G24" s="452">
        <v>151091</v>
      </c>
      <c r="H24" s="452">
        <v>150085</v>
      </c>
      <c r="I24" s="453">
        <v>148952</v>
      </c>
      <c r="J24" s="454">
        <v>148191</v>
      </c>
      <c r="K24" s="2"/>
      <c r="L24" s="2"/>
      <c r="M24" s="2"/>
      <c r="N24" s="2"/>
      <c r="O24" s="2"/>
      <c r="P24" s="2"/>
    </row>
    <row r="25" spans="1:16" ht="21.75" customHeight="1">
      <c r="A25" s="256"/>
      <c r="B25" s="6" t="s">
        <v>15</v>
      </c>
      <c r="C25" s="5"/>
      <c r="D25" s="451">
        <v>47758</v>
      </c>
      <c r="E25" s="452">
        <v>47562</v>
      </c>
      <c r="F25" s="452">
        <v>47256</v>
      </c>
      <c r="G25" s="452">
        <v>46852</v>
      </c>
      <c r="H25" s="452">
        <v>46591</v>
      </c>
      <c r="I25" s="453">
        <v>46196</v>
      </c>
      <c r="J25" s="454">
        <v>45956</v>
      </c>
      <c r="K25" s="2"/>
      <c r="L25" s="2"/>
      <c r="M25" s="2"/>
      <c r="N25" s="2"/>
      <c r="O25" s="2"/>
      <c r="P25" s="2"/>
    </row>
    <row r="26" spans="1:16" ht="21.75" customHeight="1">
      <c r="A26" s="256"/>
      <c r="B26" s="6" t="s">
        <v>14</v>
      </c>
      <c r="C26" s="5"/>
      <c r="D26" s="451">
        <v>110820</v>
      </c>
      <c r="E26" s="452">
        <v>109238</v>
      </c>
      <c r="F26" s="452">
        <v>108023</v>
      </c>
      <c r="G26" s="452">
        <v>106819</v>
      </c>
      <c r="H26" s="452">
        <v>105588</v>
      </c>
      <c r="I26" s="453">
        <v>104799</v>
      </c>
      <c r="J26" s="454">
        <v>103914</v>
      </c>
      <c r="K26" s="2"/>
      <c r="L26" s="2"/>
      <c r="M26" s="2"/>
      <c r="N26" s="2"/>
      <c r="O26" s="2"/>
      <c r="P26" s="2"/>
    </row>
    <row r="27" spans="1:16" ht="21.75" customHeight="1">
      <c r="A27" s="256"/>
      <c r="B27" s="6" t="s">
        <v>13</v>
      </c>
      <c r="C27" s="5"/>
      <c r="D27" s="451">
        <v>43090</v>
      </c>
      <c r="E27" s="452">
        <v>42700</v>
      </c>
      <c r="F27" s="452">
        <v>41986</v>
      </c>
      <c r="G27" s="452">
        <v>41473</v>
      </c>
      <c r="H27" s="452">
        <v>41063</v>
      </c>
      <c r="I27" s="453">
        <v>40666</v>
      </c>
      <c r="J27" s="454">
        <v>40148</v>
      </c>
      <c r="K27" s="2"/>
      <c r="L27" s="2"/>
      <c r="M27" s="2"/>
      <c r="N27" s="2"/>
      <c r="O27" s="2"/>
      <c r="P27" s="2"/>
    </row>
    <row r="28" spans="1:16" ht="21.75" customHeight="1">
      <c r="A28" s="256"/>
      <c r="B28" s="6" t="s">
        <v>12</v>
      </c>
      <c r="C28" s="5"/>
      <c r="D28" s="451">
        <v>39858</v>
      </c>
      <c r="E28" s="452">
        <v>39611</v>
      </c>
      <c r="F28" s="452">
        <v>39070</v>
      </c>
      <c r="G28" s="452">
        <v>38677</v>
      </c>
      <c r="H28" s="452">
        <v>38346</v>
      </c>
      <c r="I28" s="453">
        <v>37884</v>
      </c>
      <c r="J28" s="454">
        <v>37312</v>
      </c>
      <c r="K28" s="2"/>
      <c r="L28" s="2"/>
      <c r="M28" s="2"/>
      <c r="N28" s="2"/>
      <c r="O28" s="2"/>
      <c r="P28" s="2"/>
    </row>
    <row r="29" spans="1:16" ht="21.75" customHeight="1">
      <c r="A29" s="256"/>
      <c r="B29" s="6" t="s">
        <v>11</v>
      </c>
      <c r="C29" s="5"/>
      <c r="D29" s="451">
        <v>22358</v>
      </c>
      <c r="E29" s="452">
        <v>22129</v>
      </c>
      <c r="F29" s="452">
        <v>21683</v>
      </c>
      <c r="G29" s="452">
        <v>21289</v>
      </c>
      <c r="H29" s="452">
        <v>20821</v>
      </c>
      <c r="I29" s="453">
        <v>20332</v>
      </c>
      <c r="J29" s="454">
        <v>19836</v>
      </c>
      <c r="K29" s="2"/>
      <c r="L29" s="2"/>
      <c r="M29" s="2"/>
      <c r="N29" s="2"/>
      <c r="O29" s="2"/>
      <c r="P29" s="2"/>
    </row>
    <row r="30" spans="1:16" ht="21.75" customHeight="1">
      <c r="A30" s="256"/>
      <c r="B30" s="6" t="s">
        <v>10</v>
      </c>
      <c r="C30" s="5"/>
      <c r="D30" s="451">
        <v>61862</v>
      </c>
      <c r="E30" s="452">
        <v>61471</v>
      </c>
      <c r="F30" s="452">
        <v>60674</v>
      </c>
      <c r="G30" s="452">
        <v>60023</v>
      </c>
      <c r="H30" s="452">
        <v>59201</v>
      </c>
      <c r="I30" s="453">
        <v>58416</v>
      </c>
      <c r="J30" s="454">
        <v>57477</v>
      </c>
      <c r="K30" s="2"/>
      <c r="L30" s="2"/>
      <c r="M30" s="2"/>
      <c r="N30" s="2"/>
      <c r="O30" s="2"/>
      <c r="P30" s="2"/>
    </row>
    <row r="31" spans="1:16" ht="21.75" customHeight="1">
      <c r="A31" s="256"/>
      <c r="B31" s="7" t="s">
        <v>9</v>
      </c>
      <c r="C31" s="5"/>
      <c r="D31" s="451">
        <v>44605</v>
      </c>
      <c r="E31" s="452">
        <v>44137</v>
      </c>
      <c r="F31" s="452">
        <v>43643</v>
      </c>
      <c r="G31" s="452">
        <v>42932</v>
      </c>
      <c r="H31" s="452">
        <v>42206</v>
      </c>
      <c r="I31" s="453">
        <v>41522</v>
      </c>
      <c r="J31" s="454">
        <v>40811</v>
      </c>
      <c r="K31" s="2"/>
      <c r="L31" s="2"/>
      <c r="M31" s="2"/>
      <c r="N31" s="2"/>
      <c r="O31" s="2"/>
      <c r="P31" s="2"/>
    </row>
    <row r="32" spans="1:16" ht="21.75" customHeight="1">
      <c r="A32" s="256"/>
      <c r="B32" s="6" t="s">
        <v>8</v>
      </c>
      <c r="C32" s="5"/>
      <c r="D32" s="451">
        <v>29238</v>
      </c>
      <c r="E32" s="452">
        <v>28989</v>
      </c>
      <c r="F32" s="452">
        <v>28417</v>
      </c>
      <c r="G32" s="452">
        <v>27968</v>
      </c>
      <c r="H32" s="452">
        <v>27474</v>
      </c>
      <c r="I32" s="453">
        <v>27002</v>
      </c>
      <c r="J32" s="454">
        <v>26513</v>
      </c>
      <c r="K32" s="2"/>
      <c r="L32" s="2"/>
      <c r="M32" s="2"/>
      <c r="N32" s="2"/>
      <c r="O32" s="2"/>
      <c r="P32" s="2"/>
    </row>
    <row r="33" spans="1:19" ht="21.75" customHeight="1">
      <c r="A33" s="256"/>
      <c r="B33" s="6" t="s">
        <v>7</v>
      </c>
      <c r="C33" s="5"/>
      <c r="D33" s="451">
        <v>41681</v>
      </c>
      <c r="E33" s="452">
        <v>41967</v>
      </c>
      <c r="F33" s="452">
        <v>41639</v>
      </c>
      <c r="G33" s="452">
        <v>41307</v>
      </c>
      <c r="H33" s="452">
        <v>40877</v>
      </c>
      <c r="I33" s="453">
        <v>40253</v>
      </c>
      <c r="J33" s="454">
        <v>39663</v>
      </c>
      <c r="K33" s="2"/>
      <c r="L33" s="2"/>
      <c r="M33" s="2"/>
      <c r="N33" s="2"/>
      <c r="O33" s="2"/>
      <c r="P33" s="2"/>
    </row>
    <row r="34" spans="1:19" ht="21.75" customHeight="1">
      <c r="A34" s="256"/>
      <c r="B34" s="6" t="s">
        <v>6</v>
      </c>
      <c r="C34" s="5"/>
      <c r="D34" s="451">
        <v>35002</v>
      </c>
      <c r="E34" s="452">
        <v>34819</v>
      </c>
      <c r="F34" s="452">
        <v>34150</v>
      </c>
      <c r="G34" s="452">
        <v>33457</v>
      </c>
      <c r="H34" s="452">
        <v>32682</v>
      </c>
      <c r="I34" s="453">
        <v>31983</v>
      </c>
      <c r="J34" s="454">
        <v>31161</v>
      </c>
      <c r="K34" s="2"/>
      <c r="L34" s="2"/>
      <c r="M34" s="2"/>
      <c r="N34" s="2"/>
      <c r="O34" s="2"/>
      <c r="P34" s="2"/>
    </row>
    <row r="35" spans="1:19" ht="21.75" customHeight="1">
      <c r="A35" s="256"/>
      <c r="B35" s="6" t="s">
        <v>5</v>
      </c>
      <c r="C35" s="5"/>
      <c r="D35" s="451">
        <v>40624</v>
      </c>
      <c r="E35" s="452">
        <v>40645</v>
      </c>
      <c r="F35" s="452">
        <v>40253</v>
      </c>
      <c r="G35" s="452">
        <v>40225</v>
      </c>
      <c r="H35" s="452">
        <v>40025</v>
      </c>
      <c r="I35" s="453">
        <v>39827</v>
      </c>
      <c r="J35" s="454">
        <v>39538</v>
      </c>
      <c r="K35" s="2"/>
      <c r="L35" s="2"/>
      <c r="M35" s="2"/>
      <c r="N35" s="2"/>
      <c r="O35" s="2"/>
      <c r="P35" s="2"/>
    </row>
    <row r="36" spans="1:19" ht="21.75" customHeight="1" thickBot="1">
      <c r="A36" s="257"/>
      <c r="B36" s="4" t="s">
        <v>4</v>
      </c>
      <c r="C36" s="3"/>
      <c r="D36" s="455">
        <v>74892</v>
      </c>
      <c r="E36" s="456">
        <v>74316</v>
      </c>
      <c r="F36" s="456">
        <v>73491</v>
      </c>
      <c r="G36" s="456">
        <v>72867</v>
      </c>
      <c r="H36" s="456">
        <v>71939</v>
      </c>
      <c r="I36" s="457">
        <v>70864</v>
      </c>
      <c r="J36" s="458">
        <v>70086</v>
      </c>
      <c r="K36" s="2"/>
      <c r="L36" s="2"/>
      <c r="M36" s="2"/>
      <c r="N36" s="2"/>
      <c r="O36" s="2"/>
      <c r="P36" s="2"/>
      <c r="S36" s="2" t="s">
        <v>3</v>
      </c>
    </row>
    <row r="37" spans="1:19" ht="22.5" customHeight="1">
      <c r="A37" s="526" t="s">
        <v>2</v>
      </c>
      <c r="B37" s="526"/>
      <c r="C37" s="526"/>
      <c r="D37" s="526"/>
      <c r="E37" s="526"/>
      <c r="F37" s="526"/>
      <c r="G37" s="526"/>
      <c r="H37" s="526"/>
      <c r="I37" s="526"/>
      <c r="J37" s="526"/>
      <c r="K37" s="2"/>
    </row>
    <row r="38" spans="1:19" ht="22.5" customHeight="1">
      <c r="A38" s="525" t="s">
        <v>1</v>
      </c>
      <c r="B38" s="525"/>
      <c r="C38" s="525"/>
      <c r="D38" s="525"/>
      <c r="E38" s="525"/>
      <c r="F38" s="525"/>
      <c r="G38" s="525"/>
      <c r="H38" s="525"/>
      <c r="I38" s="525"/>
      <c r="J38" s="525"/>
      <c r="K38" s="2"/>
    </row>
    <row r="39" spans="1:19" ht="22.5" customHeight="1">
      <c r="A39" s="525" t="s">
        <v>0</v>
      </c>
      <c r="B39" s="525"/>
      <c r="C39" s="525"/>
      <c r="D39" s="525"/>
      <c r="E39" s="525"/>
      <c r="F39" s="525"/>
      <c r="G39" s="525"/>
      <c r="H39" s="525"/>
      <c r="I39" s="525"/>
      <c r="J39" s="525"/>
    </row>
  </sheetData>
  <mergeCells count="4">
    <mergeCell ref="A39:J39"/>
    <mergeCell ref="A38:J38"/>
    <mergeCell ref="A37:J37"/>
    <mergeCell ref="A1:J1"/>
  </mergeCells>
  <phoneticPr fontId="3"/>
  <printOptions horizontalCentered="1" gridLinesSet="0"/>
  <pageMargins left="0.78740157480314965" right="0.78740157480314965" top="0.59055118110236227" bottom="0.78740157480314965" header="0.19685039370078741" footer="0.39370078740157483"/>
  <pageSetup paperSize="9" scale="98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48617-26BF-40F8-9139-1888853752FC}">
  <dimension ref="A1:P70"/>
  <sheetViews>
    <sheetView view="pageBreakPreview" topLeftCell="A22" zoomScale="104" zoomScaleNormal="100" zoomScaleSheetLayoutView="104" workbookViewId="0">
      <selection activeCell="P34" sqref="P34"/>
    </sheetView>
  </sheetViews>
  <sheetFormatPr defaultColWidth="11" defaultRowHeight="14.25"/>
  <cols>
    <col min="1" max="1" width="3.75" style="18" customWidth="1"/>
    <col min="2" max="2" width="5.625" style="18" customWidth="1"/>
    <col min="3" max="3" width="6.75" style="18" bestFit="1" customWidth="1"/>
    <col min="4" max="4" width="7.375" style="18" customWidth="1"/>
    <col min="5" max="5" width="7.75" style="18" customWidth="1"/>
    <col min="6" max="6" width="6.875" style="18" customWidth="1"/>
    <col min="7" max="7" width="8.125" style="18" bestFit="1" customWidth="1"/>
    <col min="8" max="8" width="7.75" style="18" customWidth="1"/>
    <col min="9" max="9" width="7.125" style="18" customWidth="1"/>
    <col min="10" max="10" width="6.375" style="18" customWidth="1"/>
    <col min="11" max="11" width="12.5" style="21" customWidth="1"/>
    <col min="12" max="12" width="2" style="18" customWidth="1"/>
    <col min="13" max="13" width="11" style="20"/>
    <col min="14" max="14" width="11" style="18"/>
    <col min="15" max="15" width="14" style="19" bestFit="1" customWidth="1"/>
    <col min="16" max="16" width="11" style="19"/>
    <col min="17" max="16384" width="11" style="18"/>
  </cols>
  <sheetData>
    <row r="1" spans="1:16" s="153" customFormat="1" ht="22.5" customHeight="1">
      <c r="A1" s="527" t="s">
        <v>154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O1" s="472"/>
      <c r="P1" s="472"/>
    </row>
    <row r="2" spans="1:16" ht="8.25" customHeight="1" thickBot="1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6" ht="15.75" customHeight="1">
      <c r="A3" s="45"/>
      <c r="B3" s="44"/>
      <c r="C3" s="43" t="s">
        <v>92</v>
      </c>
      <c r="D3" s="43" t="s">
        <v>92</v>
      </c>
      <c r="E3" s="528" t="s">
        <v>102</v>
      </c>
      <c r="F3" s="529"/>
      <c r="G3" s="530"/>
      <c r="H3" s="531" t="s">
        <v>101</v>
      </c>
      <c r="I3" s="531" t="s">
        <v>100</v>
      </c>
      <c r="J3" s="534" t="s">
        <v>99</v>
      </c>
      <c r="K3" s="246" t="s">
        <v>98</v>
      </c>
    </row>
    <row r="4" spans="1:16" ht="12" customHeight="1">
      <c r="A4" s="536" t="s">
        <v>97</v>
      </c>
      <c r="B4" s="537"/>
      <c r="C4" s="42" t="s">
        <v>96</v>
      </c>
      <c r="D4" s="42" t="s">
        <v>95</v>
      </c>
      <c r="E4" s="41"/>
      <c r="F4" s="40" t="s">
        <v>94</v>
      </c>
      <c r="G4" s="39"/>
      <c r="H4" s="532"/>
      <c r="I4" s="532"/>
      <c r="J4" s="535"/>
      <c r="K4" s="247" t="s">
        <v>93</v>
      </c>
    </row>
    <row r="5" spans="1:16" ht="12" customHeight="1">
      <c r="A5" s="38"/>
      <c r="B5" s="37"/>
      <c r="C5" s="34" t="s">
        <v>153</v>
      </c>
      <c r="D5" s="36" t="s">
        <v>92</v>
      </c>
      <c r="E5" s="35" t="s">
        <v>91</v>
      </c>
      <c r="F5" s="35" t="s">
        <v>90</v>
      </c>
      <c r="G5" s="35" t="s">
        <v>89</v>
      </c>
      <c r="H5" s="533"/>
      <c r="I5" s="533"/>
      <c r="J5" s="275" t="s">
        <v>152</v>
      </c>
      <c r="K5" s="248"/>
    </row>
    <row r="6" spans="1:16" s="153" customFormat="1" ht="12" customHeight="1">
      <c r="A6" s="540" t="s">
        <v>539</v>
      </c>
      <c r="B6" s="541"/>
      <c r="C6" s="32">
        <v>6.6</v>
      </c>
      <c r="D6" s="49">
        <v>2145</v>
      </c>
      <c r="E6" s="49">
        <v>9537</v>
      </c>
      <c r="F6" s="49">
        <v>4835</v>
      </c>
      <c r="G6" s="49">
        <v>4702</v>
      </c>
      <c r="H6" s="459" t="s">
        <v>596</v>
      </c>
      <c r="I6" s="459" t="s">
        <v>596</v>
      </c>
      <c r="J6" s="274">
        <v>1445</v>
      </c>
      <c r="K6" s="249" t="s">
        <v>151</v>
      </c>
      <c r="M6" s="473"/>
      <c r="O6" s="472"/>
      <c r="P6" s="472"/>
    </row>
    <row r="7" spans="1:16" s="153" customFormat="1" ht="12" customHeight="1">
      <c r="A7" s="542" t="s">
        <v>538</v>
      </c>
      <c r="B7" s="543"/>
      <c r="C7" s="27">
        <v>6.6</v>
      </c>
      <c r="D7" s="46">
        <v>2557</v>
      </c>
      <c r="E7" s="46">
        <v>11217</v>
      </c>
      <c r="F7" s="46">
        <v>5530</v>
      </c>
      <c r="G7" s="46">
        <v>5687</v>
      </c>
      <c r="H7" s="460" t="s">
        <v>596</v>
      </c>
      <c r="I7" s="460" t="s">
        <v>596</v>
      </c>
      <c r="J7" s="258">
        <v>1700</v>
      </c>
      <c r="K7" s="250" t="s">
        <v>150</v>
      </c>
      <c r="M7" s="473"/>
      <c r="O7" s="472"/>
      <c r="P7" s="472"/>
    </row>
    <row r="8" spans="1:16" s="153" customFormat="1" ht="12" customHeight="1">
      <c r="A8" s="538" t="s">
        <v>537</v>
      </c>
      <c r="B8" s="539"/>
      <c r="C8" s="27">
        <v>6.6</v>
      </c>
      <c r="D8" s="46">
        <v>3010</v>
      </c>
      <c r="E8" s="46">
        <v>13833</v>
      </c>
      <c r="F8" s="46">
        <v>6781</v>
      </c>
      <c r="G8" s="46">
        <v>7052</v>
      </c>
      <c r="H8" s="460" t="s">
        <v>596</v>
      </c>
      <c r="I8" s="460" t="s">
        <v>596</v>
      </c>
      <c r="J8" s="258">
        <v>2096</v>
      </c>
      <c r="K8" s="250" t="s">
        <v>149</v>
      </c>
      <c r="M8" s="473"/>
      <c r="O8" s="472"/>
      <c r="P8" s="472"/>
    </row>
    <row r="9" spans="1:16" s="153" customFormat="1" ht="12" customHeight="1">
      <c r="A9" s="538" t="s">
        <v>148</v>
      </c>
      <c r="B9" s="539"/>
      <c r="C9" s="27">
        <v>6.6</v>
      </c>
      <c r="D9" s="46">
        <v>3820</v>
      </c>
      <c r="E9" s="46">
        <v>19093</v>
      </c>
      <c r="F9" s="46">
        <v>9164</v>
      </c>
      <c r="G9" s="46">
        <v>9929</v>
      </c>
      <c r="H9" s="460" t="s">
        <v>596</v>
      </c>
      <c r="I9" s="460" t="s">
        <v>596</v>
      </c>
      <c r="J9" s="258">
        <v>2893</v>
      </c>
      <c r="K9" s="250" t="s">
        <v>147</v>
      </c>
      <c r="M9" s="473"/>
      <c r="O9" s="472"/>
      <c r="P9" s="472"/>
    </row>
    <row r="10" spans="1:16" s="153" customFormat="1" ht="12" customHeight="1">
      <c r="A10" s="538" t="s">
        <v>146</v>
      </c>
      <c r="B10" s="539"/>
      <c r="C10" s="27">
        <v>17.03</v>
      </c>
      <c r="D10" s="46">
        <v>6802</v>
      </c>
      <c r="E10" s="46">
        <v>33579</v>
      </c>
      <c r="F10" s="46">
        <v>16719</v>
      </c>
      <c r="G10" s="46">
        <v>16860</v>
      </c>
      <c r="H10" s="460" t="s">
        <v>596</v>
      </c>
      <c r="I10" s="460" t="s">
        <v>596</v>
      </c>
      <c r="J10" s="258">
        <v>1972</v>
      </c>
      <c r="K10" s="250" t="s">
        <v>145</v>
      </c>
      <c r="M10" s="473"/>
      <c r="O10" s="472"/>
      <c r="P10" s="472"/>
    </row>
    <row r="11" spans="1:16" s="153" customFormat="1" ht="12" customHeight="1">
      <c r="A11" s="538" t="s">
        <v>144</v>
      </c>
      <c r="B11" s="539"/>
      <c r="C11" s="27">
        <v>17.03</v>
      </c>
      <c r="D11" s="46">
        <v>7431</v>
      </c>
      <c r="E11" s="46">
        <v>37912</v>
      </c>
      <c r="F11" s="46">
        <v>18397</v>
      </c>
      <c r="G11" s="46">
        <v>19515</v>
      </c>
      <c r="H11" s="460" t="s">
        <v>596</v>
      </c>
      <c r="I11" s="460" t="s">
        <v>596</v>
      </c>
      <c r="J11" s="258">
        <v>2262</v>
      </c>
      <c r="K11" s="250" t="s">
        <v>143</v>
      </c>
      <c r="M11" s="473"/>
      <c r="O11" s="472"/>
      <c r="P11" s="472"/>
    </row>
    <row r="12" spans="1:16" s="153" customFormat="1" ht="12" customHeight="1">
      <c r="A12" s="538" t="s">
        <v>142</v>
      </c>
      <c r="B12" s="539"/>
      <c r="C12" s="27">
        <v>17.03</v>
      </c>
      <c r="D12" s="46">
        <v>7973</v>
      </c>
      <c r="E12" s="46">
        <v>39786</v>
      </c>
      <c r="F12" s="46">
        <v>18982</v>
      </c>
      <c r="G12" s="46">
        <v>20804</v>
      </c>
      <c r="H12" s="460" t="s">
        <v>596</v>
      </c>
      <c r="I12" s="460" t="s">
        <v>596</v>
      </c>
      <c r="J12" s="258">
        <v>2336</v>
      </c>
      <c r="K12" s="250" t="s">
        <v>141</v>
      </c>
      <c r="M12" s="473"/>
      <c r="O12" s="472"/>
      <c r="P12" s="472"/>
    </row>
    <row r="13" spans="1:16" s="153" customFormat="1" ht="12" customHeight="1">
      <c r="A13" s="538" t="s">
        <v>140</v>
      </c>
      <c r="B13" s="539"/>
      <c r="C13" s="27">
        <v>21.75</v>
      </c>
      <c r="D13" s="46">
        <v>11247</v>
      </c>
      <c r="E13" s="46">
        <v>53296</v>
      </c>
      <c r="F13" s="46">
        <v>26990</v>
      </c>
      <c r="G13" s="46">
        <v>26306</v>
      </c>
      <c r="H13" s="460" t="s">
        <v>596</v>
      </c>
      <c r="I13" s="460" t="s">
        <v>596</v>
      </c>
      <c r="J13" s="258">
        <v>2450</v>
      </c>
      <c r="K13" s="250" t="s">
        <v>139</v>
      </c>
      <c r="M13" s="473"/>
      <c r="O13" s="472"/>
      <c r="P13" s="472"/>
    </row>
    <row r="14" spans="1:16" s="153" customFormat="1" ht="12" customHeight="1">
      <c r="A14" s="538" t="s">
        <v>138</v>
      </c>
      <c r="B14" s="539"/>
      <c r="C14" s="27">
        <v>21.75</v>
      </c>
      <c r="D14" s="46">
        <v>12376</v>
      </c>
      <c r="E14" s="46">
        <v>56348</v>
      </c>
      <c r="F14" s="46">
        <v>27903</v>
      </c>
      <c r="G14" s="46">
        <v>28445</v>
      </c>
      <c r="H14" s="460" t="s">
        <v>596</v>
      </c>
      <c r="I14" s="460" t="s">
        <v>596</v>
      </c>
      <c r="J14" s="258">
        <v>2591</v>
      </c>
      <c r="K14" s="250" t="s">
        <v>137</v>
      </c>
      <c r="M14" s="473"/>
      <c r="O14" s="472"/>
      <c r="P14" s="472"/>
    </row>
    <row r="15" spans="1:16" s="153" customFormat="1" ht="12" customHeight="1">
      <c r="A15" s="538" t="s">
        <v>136</v>
      </c>
      <c r="B15" s="539"/>
      <c r="C15" s="27">
        <v>25.09</v>
      </c>
      <c r="D15" s="46">
        <v>14640</v>
      </c>
      <c r="E15" s="46">
        <v>68982</v>
      </c>
      <c r="F15" s="46">
        <v>35099</v>
      </c>
      <c r="G15" s="46">
        <v>33883</v>
      </c>
      <c r="H15" s="460" t="s">
        <v>596</v>
      </c>
      <c r="I15" s="460" t="s">
        <v>596</v>
      </c>
      <c r="J15" s="258">
        <v>2749</v>
      </c>
      <c r="K15" s="250" t="s">
        <v>135</v>
      </c>
      <c r="M15" s="473"/>
      <c r="O15" s="472"/>
      <c r="P15" s="472"/>
    </row>
    <row r="16" spans="1:16" s="153" customFormat="1" ht="12" customHeight="1">
      <c r="A16" s="538" t="s">
        <v>134</v>
      </c>
      <c r="B16" s="539"/>
      <c r="C16" s="27">
        <v>25.09</v>
      </c>
      <c r="D16" s="46">
        <v>19771</v>
      </c>
      <c r="E16" s="46">
        <v>86455</v>
      </c>
      <c r="F16" s="46">
        <v>44109</v>
      </c>
      <c r="G16" s="46">
        <v>42346</v>
      </c>
      <c r="H16" s="460" t="s">
        <v>596</v>
      </c>
      <c r="I16" s="460" t="s">
        <v>596</v>
      </c>
      <c r="J16" s="258">
        <v>3446</v>
      </c>
      <c r="K16" s="250" t="s">
        <v>133</v>
      </c>
      <c r="M16" s="473"/>
      <c r="O16" s="472"/>
      <c r="P16" s="472"/>
    </row>
    <row r="17" spans="1:16" s="153" customFormat="1" ht="12" customHeight="1">
      <c r="A17" s="538" t="s">
        <v>132</v>
      </c>
      <c r="B17" s="539"/>
      <c r="C17" s="27">
        <v>25.09</v>
      </c>
      <c r="D17" s="46">
        <v>30342</v>
      </c>
      <c r="E17" s="46">
        <v>121380</v>
      </c>
      <c r="F17" s="46">
        <v>62582</v>
      </c>
      <c r="G17" s="46">
        <v>58798</v>
      </c>
      <c r="H17" s="460" t="s">
        <v>596</v>
      </c>
      <c r="I17" s="460" t="s">
        <v>596</v>
      </c>
      <c r="J17" s="258">
        <v>4838</v>
      </c>
      <c r="K17" s="250" t="s">
        <v>131</v>
      </c>
      <c r="M17" s="473"/>
      <c r="O17" s="472"/>
      <c r="P17" s="472"/>
    </row>
    <row r="18" spans="1:16" s="153" customFormat="1" ht="12" customHeight="1">
      <c r="A18" s="538" t="s">
        <v>130</v>
      </c>
      <c r="B18" s="539"/>
      <c r="C18" s="27">
        <v>25.09</v>
      </c>
      <c r="D18" s="46">
        <v>41123</v>
      </c>
      <c r="E18" s="46">
        <v>153763</v>
      </c>
      <c r="F18" s="46">
        <v>78540</v>
      </c>
      <c r="G18" s="46">
        <v>75223</v>
      </c>
      <c r="H18" s="460" t="s">
        <v>596</v>
      </c>
      <c r="I18" s="460" t="s">
        <v>596</v>
      </c>
      <c r="J18" s="258">
        <v>6128</v>
      </c>
      <c r="K18" s="250" t="s">
        <v>129</v>
      </c>
      <c r="M18" s="473"/>
      <c r="O18" s="472"/>
      <c r="P18" s="472"/>
    </row>
    <row r="19" spans="1:16" s="153" customFormat="1" ht="12" customHeight="1">
      <c r="A19" s="538" t="s">
        <v>128</v>
      </c>
      <c r="B19" s="539"/>
      <c r="C19" s="27">
        <v>25.09</v>
      </c>
      <c r="D19" s="46">
        <v>48882</v>
      </c>
      <c r="E19" s="46">
        <v>171978</v>
      </c>
      <c r="F19" s="46">
        <v>87027</v>
      </c>
      <c r="G19" s="46">
        <v>84951</v>
      </c>
      <c r="H19" s="460" t="s">
        <v>596</v>
      </c>
      <c r="I19" s="460" t="s">
        <v>596</v>
      </c>
      <c r="J19" s="258">
        <v>6854</v>
      </c>
      <c r="K19" s="250" t="s">
        <v>127</v>
      </c>
      <c r="M19" s="473"/>
      <c r="O19" s="472"/>
      <c r="P19" s="472"/>
    </row>
    <row r="20" spans="1:16" s="153" customFormat="1" ht="12" customHeight="1">
      <c r="A20" s="538" t="s">
        <v>126</v>
      </c>
      <c r="B20" s="539"/>
      <c r="C20" s="27">
        <v>25.09</v>
      </c>
      <c r="D20" s="46">
        <v>55978</v>
      </c>
      <c r="E20" s="46">
        <v>178228</v>
      </c>
      <c r="F20" s="46">
        <v>89642</v>
      </c>
      <c r="G20" s="46">
        <v>88586</v>
      </c>
      <c r="H20" s="460" t="s">
        <v>596</v>
      </c>
      <c r="I20" s="460" t="s">
        <v>596</v>
      </c>
      <c r="J20" s="258">
        <v>7104</v>
      </c>
      <c r="K20" s="250" t="s">
        <v>125</v>
      </c>
      <c r="M20" s="473"/>
      <c r="O20" s="472"/>
      <c r="P20" s="472"/>
    </row>
    <row r="21" spans="1:16" s="153" customFormat="1" ht="12" customHeight="1">
      <c r="A21" s="538" t="s">
        <v>124</v>
      </c>
      <c r="B21" s="539"/>
      <c r="C21" s="27">
        <v>25.09</v>
      </c>
      <c r="D21" s="46">
        <v>58877</v>
      </c>
      <c r="E21" s="46">
        <v>182731</v>
      </c>
      <c r="F21" s="46">
        <v>91735</v>
      </c>
      <c r="G21" s="46">
        <v>90996</v>
      </c>
      <c r="H21" s="460" t="s">
        <v>596</v>
      </c>
      <c r="I21" s="460" t="s">
        <v>596</v>
      </c>
      <c r="J21" s="258">
        <v>7283</v>
      </c>
      <c r="K21" s="250" t="s">
        <v>123</v>
      </c>
      <c r="M21" s="473"/>
      <c r="O21" s="472"/>
      <c r="P21" s="472"/>
    </row>
    <row r="22" spans="1:16" s="153" customFormat="1" ht="12" customHeight="1">
      <c r="A22" s="538" t="s">
        <v>122</v>
      </c>
      <c r="B22" s="539"/>
      <c r="C22" s="27">
        <v>25.09</v>
      </c>
      <c r="D22" s="46">
        <v>62702</v>
      </c>
      <c r="E22" s="46">
        <v>186134</v>
      </c>
      <c r="F22" s="46">
        <v>93214</v>
      </c>
      <c r="G22" s="46">
        <v>92920</v>
      </c>
      <c r="H22" s="460" t="s">
        <v>596</v>
      </c>
      <c r="I22" s="460" t="s">
        <v>596</v>
      </c>
      <c r="J22" s="258">
        <v>7419</v>
      </c>
      <c r="K22" s="250" t="s">
        <v>121</v>
      </c>
      <c r="M22" s="473"/>
      <c r="O22" s="472"/>
      <c r="P22" s="472"/>
    </row>
    <row r="23" spans="1:16" s="153" customFormat="1" ht="12" customHeight="1">
      <c r="A23" s="538" t="s">
        <v>120</v>
      </c>
      <c r="B23" s="539"/>
      <c r="C23" s="27">
        <v>25.09</v>
      </c>
      <c r="D23" s="46">
        <v>66665</v>
      </c>
      <c r="E23" s="46">
        <v>188431</v>
      </c>
      <c r="F23" s="46">
        <v>93842</v>
      </c>
      <c r="G23" s="46">
        <v>94589</v>
      </c>
      <c r="H23" s="460" t="s">
        <v>596</v>
      </c>
      <c r="I23" s="460" t="s">
        <v>596</v>
      </c>
      <c r="J23" s="258">
        <v>7510</v>
      </c>
      <c r="K23" s="250" t="s">
        <v>119</v>
      </c>
      <c r="M23" s="473"/>
      <c r="O23" s="472"/>
      <c r="P23" s="472"/>
    </row>
    <row r="24" spans="1:16" s="153" customFormat="1" ht="12" customHeight="1">
      <c r="A24" s="538" t="s">
        <v>118</v>
      </c>
      <c r="B24" s="539"/>
      <c r="C24" s="27">
        <v>25.09</v>
      </c>
      <c r="D24" s="46">
        <v>67875</v>
      </c>
      <c r="E24" s="46">
        <v>190194</v>
      </c>
      <c r="F24" s="46">
        <v>94781</v>
      </c>
      <c r="G24" s="46">
        <v>95413</v>
      </c>
      <c r="H24" s="460" t="s">
        <v>596</v>
      </c>
      <c r="I24" s="460" t="s">
        <v>596</v>
      </c>
      <c r="J24" s="258">
        <v>7580</v>
      </c>
      <c r="K24" s="250" t="s">
        <v>111</v>
      </c>
      <c r="M24" s="473"/>
      <c r="O24" s="472"/>
      <c r="P24" s="472"/>
    </row>
    <row r="25" spans="1:16" s="153" customFormat="1" ht="12" customHeight="1">
      <c r="A25" s="538" t="s">
        <v>117</v>
      </c>
      <c r="B25" s="539"/>
      <c r="C25" s="27">
        <v>25.09</v>
      </c>
      <c r="D25" s="46">
        <v>69038</v>
      </c>
      <c r="E25" s="46">
        <v>190886</v>
      </c>
      <c r="F25" s="46">
        <v>95045</v>
      </c>
      <c r="G25" s="46">
        <v>95841</v>
      </c>
      <c r="H25" s="460" t="s">
        <v>596</v>
      </c>
      <c r="I25" s="460" t="s">
        <v>596</v>
      </c>
      <c r="J25" s="258">
        <v>7608.0510163411718</v>
      </c>
      <c r="K25" s="250" t="s">
        <v>52</v>
      </c>
      <c r="M25" s="473"/>
      <c r="O25" s="472"/>
      <c r="P25" s="472"/>
    </row>
    <row r="26" spans="1:16" s="153" customFormat="1" ht="12" customHeight="1">
      <c r="A26" s="538" t="s">
        <v>116</v>
      </c>
      <c r="B26" s="539"/>
      <c r="C26" s="27">
        <v>25.09</v>
      </c>
      <c r="D26" s="46">
        <v>70479</v>
      </c>
      <c r="E26" s="46">
        <v>192696</v>
      </c>
      <c r="F26" s="46">
        <v>95816</v>
      </c>
      <c r="G26" s="46">
        <v>96880</v>
      </c>
      <c r="H26" s="460" t="s">
        <v>596</v>
      </c>
      <c r="I26" s="460" t="s">
        <v>596</v>
      </c>
      <c r="J26" s="258">
        <v>7680.1913112793945</v>
      </c>
      <c r="K26" s="250" t="s">
        <v>52</v>
      </c>
      <c r="M26" s="473"/>
      <c r="O26" s="472"/>
      <c r="P26" s="472"/>
    </row>
    <row r="27" spans="1:16" s="153" customFormat="1" ht="12" customHeight="1">
      <c r="A27" s="538" t="s">
        <v>115</v>
      </c>
      <c r="B27" s="539"/>
      <c r="C27" s="27">
        <v>25.09</v>
      </c>
      <c r="D27" s="46">
        <v>71299</v>
      </c>
      <c r="E27" s="46">
        <v>193379</v>
      </c>
      <c r="F27" s="46">
        <v>96051</v>
      </c>
      <c r="G27" s="46">
        <v>97328</v>
      </c>
      <c r="H27" s="460" t="s">
        <v>596</v>
      </c>
      <c r="I27" s="460" t="s">
        <v>596</v>
      </c>
      <c r="J27" s="258">
        <v>7707.4133120765246</v>
      </c>
      <c r="K27" s="250" t="s">
        <v>52</v>
      </c>
      <c r="M27" s="473"/>
      <c r="O27" s="472"/>
      <c r="P27" s="472"/>
    </row>
    <row r="28" spans="1:16" s="153" customFormat="1" ht="12" customHeight="1">
      <c r="A28" s="538" t="s">
        <v>114</v>
      </c>
      <c r="B28" s="539"/>
      <c r="C28" s="47">
        <v>25.09</v>
      </c>
      <c r="D28" s="48">
        <v>70846</v>
      </c>
      <c r="E28" s="46">
        <v>192159</v>
      </c>
      <c r="F28" s="48">
        <v>95162</v>
      </c>
      <c r="G28" s="48">
        <v>96997</v>
      </c>
      <c r="H28" s="460" t="s">
        <v>596</v>
      </c>
      <c r="I28" s="460" t="s">
        <v>596</v>
      </c>
      <c r="J28" s="258">
        <v>7658.78836189717</v>
      </c>
      <c r="K28" s="251" t="s">
        <v>113</v>
      </c>
      <c r="M28" s="473"/>
      <c r="O28" s="472"/>
      <c r="P28" s="472"/>
    </row>
    <row r="29" spans="1:16" s="153" customFormat="1" ht="12" customHeight="1">
      <c r="A29" s="538" t="s">
        <v>112</v>
      </c>
      <c r="B29" s="539"/>
      <c r="C29" s="27">
        <v>25.09</v>
      </c>
      <c r="D29" s="46">
        <v>71323</v>
      </c>
      <c r="E29" s="46">
        <v>191407</v>
      </c>
      <c r="F29" s="46">
        <v>94696</v>
      </c>
      <c r="G29" s="46">
        <v>96711</v>
      </c>
      <c r="H29" s="460" t="s">
        <v>596</v>
      </c>
      <c r="I29" s="460" t="s">
        <v>596</v>
      </c>
      <c r="J29" s="258">
        <v>7629</v>
      </c>
      <c r="K29" s="250" t="s">
        <v>111</v>
      </c>
      <c r="M29" s="473"/>
      <c r="O29" s="472"/>
      <c r="P29" s="472"/>
    </row>
    <row r="30" spans="1:16" s="153" customFormat="1" ht="12" customHeight="1">
      <c r="A30" s="538" t="s">
        <v>110</v>
      </c>
      <c r="B30" s="539"/>
      <c r="C30" s="47">
        <v>25.09</v>
      </c>
      <c r="D30" s="46">
        <v>72025</v>
      </c>
      <c r="E30" s="46">
        <v>191916</v>
      </c>
      <c r="F30" s="46">
        <v>94897</v>
      </c>
      <c r="G30" s="46">
        <v>97019</v>
      </c>
      <c r="H30" s="460" t="s">
        <v>596</v>
      </c>
      <c r="I30" s="460" t="s">
        <v>596</v>
      </c>
      <c r="J30" s="258">
        <v>7649</v>
      </c>
      <c r="K30" s="250" t="s">
        <v>52</v>
      </c>
      <c r="M30" s="473"/>
      <c r="O30" s="472"/>
      <c r="P30" s="472"/>
    </row>
    <row r="31" spans="1:16" s="153" customFormat="1" ht="12" customHeight="1">
      <c r="A31" s="538" t="s">
        <v>109</v>
      </c>
      <c r="B31" s="539"/>
      <c r="C31" s="47">
        <v>25.09</v>
      </c>
      <c r="D31" s="46">
        <v>73022</v>
      </c>
      <c r="E31" s="46">
        <v>192616</v>
      </c>
      <c r="F31" s="46">
        <v>95023</v>
      </c>
      <c r="G31" s="46">
        <v>97593</v>
      </c>
      <c r="H31" s="460" t="s">
        <v>596</v>
      </c>
      <c r="I31" s="460" t="s">
        <v>596</v>
      </c>
      <c r="J31" s="258">
        <v>7677.0027899561583</v>
      </c>
      <c r="K31" s="250" t="s">
        <v>52</v>
      </c>
      <c r="M31" s="473"/>
      <c r="O31" s="472"/>
      <c r="P31" s="472"/>
    </row>
    <row r="32" spans="1:16" s="153" customFormat="1" ht="12" customHeight="1">
      <c r="A32" s="538" t="s">
        <v>108</v>
      </c>
      <c r="B32" s="539"/>
      <c r="C32" s="47">
        <v>25.09</v>
      </c>
      <c r="D32" s="46">
        <v>73887</v>
      </c>
      <c r="E32" s="46">
        <v>193428</v>
      </c>
      <c r="F32" s="46">
        <v>95158</v>
      </c>
      <c r="G32" s="46">
        <v>98270</v>
      </c>
      <c r="H32" s="460" t="s">
        <v>596</v>
      </c>
      <c r="I32" s="460" t="s">
        <v>596</v>
      </c>
      <c r="J32" s="258">
        <v>7709</v>
      </c>
      <c r="K32" s="250" t="s">
        <v>52</v>
      </c>
      <c r="M32" s="473"/>
      <c r="O32" s="472"/>
      <c r="P32" s="472"/>
    </row>
    <row r="33" spans="1:16" s="153" customFormat="1" ht="12" customHeight="1">
      <c r="A33" s="538" t="s">
        <v>107</v>
      </c>
      <c r="B33" s="539"/>
      <c r="C33" s="47">
        <v>25.09</v>
      </c>
      <c r="D33" s="46">
        <v>72983</v>
      </c>
      <c r="E33" s="46">
        <v>192250</v>
      </c>
      <c r="F33" s="46">
        <v>94232</v>
      </c>
      <c r="G33" s="46">
        <v>98018</v>
      </c>
      <c r="H33" s="460" t="s">
        <v>596</v>
      </c>
      <c r="I33" s="460" t="s">
        <v>596</v>
      </c>
      <c r="J33" s="258">
        <v>7662.4153049023516</v>
      </c>
      <c r="K33" s="250" t="s">
        <v>106</v>
      </c>
      <c r="M33" s="473"/>
      <c r="O33" s="472"/>
      <c r="P33" s="472"/>
    </row>
    <row r="34" spans="1:16" s="153" customFormat="1" ht="12" customHeight="1">
      <c r="A34" s="538" t="s">
        <v>105</v>
      </c>
      <c r="B34" s="539"/>
      <c r="C34" s="47">
        <v>25.09</v>
      </c>
      <c r="D34" s="46">
        <v>73774</v>
      </c>
      <c r="E34" s="46">
        <v>192489</v>
      </c>
      <c r="F34" s="46">
        <v>94237</v>
      </c>
      <c r="G34" s="46">
        <v>98252</v>
      </c>
      <c r="H34" s="460" t="s">
        <v>596</v>
      </c>
      <c r="I34" s="460" t="s">
        <v>596</v>
      </c>
      <c r="J34" s="258">
        <v>7671.9410123555199</v>
      </c>
      <c r="K34" s="250" t="s">
        <v>70</v>
      </c>
      <c r="M34" s="473"/>
      <c r="O34" s="472"/>
      <c r="P34" s="472"/>
    </row>
    <row r="35" spans="1:16" s="153" customFormat="1" ht="12" customHeight="1">
      <c r="A35" s="538" t="s">
        <v>104</v>
      </c>
      <c r="B35" s="539"/>
      <c r="C35" s="47">
        <v>25.09</v>
      </c>
      <c r="D35" s="46">
        <v>75108</v>
      </c>
      <c r="E35" s="46">
        <v>194155</v>
      </c>
      <c r="F35" s="46">
        <v>95017</v>
      </c>
      <c r="G35" s="46">
        <v>99138</v>
      </c>
      <c r="H35" s="460" t="s">
        <v>596</v>
      </c>
      <c r="I35" s="460" t="s">
        <v>596</v>
      </c>
      <c r="J35" s="258">
        <v>7738.3419689119173</v>
      </c>
      <c r="K35" s="250" t="s">
        <v>52</v>
      </c>
      <c r="M35" s="473"/>
      <c r="O35" s="472"/>
      <c r="P35" s="472"/>
    </row>
    <row r="36" spans="1:16" s="153" customFormat="1" ht="12" customHeight="1">
      <c r="A36" s="538" t="s">
        <v>103</v>
      </c>
      <c r="B36" s="539"/>
      <c r="C36" s="47">
        <v>25.09</v>
      </c>
      <c r="D36" s="46">
        <v>76067</v>
      </c>
      <c r="E36" s="46">
        <v>194922</v>
      </c>
      <c r="F36" s="46">
        <v>95385</v>
      </c>
      <c r="G36" s="46">
        <v>99537</v>
      </c>
      <c r="H36" s="460" t="s">
        <v>596</v>
      </c>
      <c r="I36" s="460" t="s">
        <v>596</v>
      </c>
      <c r="J36" s="258">
        <v>7768.9119170984459</v>
      </c>
      <c r="K36" s="250" t="s">
        <v>52</v>
      </c>
      <c r="M36" s="473"/>
      <c r="O36" s="472"/>
      <c r="P36" s="472"/>
    </row>
    <row r="37" spans="1:16" s="153" customFormat="1" ht="12" customHeight="1">
      <c r="A37" s="544" t="s">
        <v>88</v>
      </c>
      <c r="B37" s="545"/>
      <c r="C37" s="27">
        <v>25.09</v>
      </c>
      <c r="D37" s="25">
        <v>77222</v>
      </c>
      <c r="E37" s="25">
        <v>195865</v>
      </c>
      <c r="F37" s="25">
        <v>95794</v>
      </c>
      <c r="G37" s="25">
        <v>100071</v>
      </c>
      <c r="H37" s="25">
        <v>127777</v>
      </c>
      <c r="I37" s="26">
        <v>29.869225290936551</v>
      </c>
      <c r="J37" s="258">
        <v>7806</v>
      </c>
      <c r="K37" s="461" t="s">
        <v>87</v>
      </c>
      <c r="M37" s="473"/>
      <c r="N37" s="474"/>
      <c r="O37" s="472"/>
      <c r="P37" s="472"/>
    </row>
    <row r="38" spans="1:16" s="153" customFormat="1" ht="12" customHeight="1">
      <c r="A38" s="544" t="s">
        <v>86</v>
      </c>
      <c r="B38" s="545"/>
      <c r="C38" s="27">
        <v>25.09</v>
      </c>
      <c r="D38" s="25">
        <v>77263</v>
      </c>
      <c r="E38" s="25">
        <v>196127</v>
      </c>
      <c r="F38" s="25">
        <v>95665</v>
      </c>
      <c r="G38" s="25">
        <v>100462</v>
      </c>
      <c r="H38" s="25">
        <v>127087</v>
      </c>
      <c r="I38" s="26">
        <v>30.904026375632444</v>
      </c>
      <c r="J38" s="258">
        <v>7817</v>
      </c>
      <c r="K38" s="250" t="s">
        <v>85</v>
      </c>
      <c r="M38" s="473"/>
      <c r="N38" s="474"/>
      <c r="O38" s="472"/>
      <c r="P38" s="472"/>
    </row>
    <row r="39" spans="1:16" s="153" customFormat="1" ht="12" customHeight="1">
      <c r="A39" s="544" t="s">
        <v>84</v>
      </c>
      <c r="B39" s="545"/>
      <c r="C39" s="27">
        <v>25.09</v>
      </c>
      <c r="D39" s="25">
        <v>78187</v>
      </c>
      <c r="E39" s="25">
        <v>197094</v>
      </c>
      <c r="F39" s="25">
        <v>96093</v>
      </c>
      <c r="G39" s="25">
        <v>101001</v>
      </c>
      <c r="H39" s="25">
        <v>127376</v>
      </c>
      <c r="I39" s="26">
        <v>31.427427458861949</v>
      </c>
      <c r="J39" s="258">
        <v>7855</v>
      </c>
      <c r="K39" s="250" t="s">
        <v>70</v>
      </c>
      <c r="M39" s="473"/>
      <c r="N39" s="474"/>
      <c r="O39" s="472"/>
      <c r="P39" s="472"/>
    </row>
    <row r="40" spans="1:16" s="153" customFormat="1" ht="12" customHeight="1">
      <c r="A40" s="544" t="s">
        <v>83</v>
      </c>
      <c r="B40" s="545"/>
      <c r="C40" s="27">
        <v>25.09</v>
      </c>
      <c r="D40" s="25">
        <v>78052</v>
      </c>
      <c r="E40" s="25">
        <v>197395</v>
      </c>
      <c r="F40" s="25">
        <v>96150</v>
      </c>
      <c r="G40" s="25">
        <v>101245</v>
      </c>
      <c r="H40" s="25">
        <v>125922</v>
      </c>
      <c r="I40" s="26">
        <v>33.3023617795143</v>
      </c>
      <c r="J40" s="258">
        <v>7867</v>
      </c>
      <c r="K40" s="250" t="s">
        <v>52</v>
      </c>
      <c r="M40" s="473"/>
      <c r="N40" s="474"/>
      <c r="O40" s="472"/>
      <c r="P40" s="472"/>
    </row>
    <row r="41" spans="1:16" s="153" customFormat="1" ht="12" customHeight="1">
      <c r="A41" s="544" t="s">
        <v>82</v>
      </c>
      <c r="B41" s="545"/>
      <c r="C41" s="27">
        <v>25.09</v>
      </c>
      <c r="D41" s="25">
        <v>78765</v>
      </c>
      <c r="E41" s="25">
        <v>197638</v>
      </c>
      <c r="F41" s="25">
        <v>96208</v>
      </c>
      <c r="G41" s="25">
        <v>101430</v>
      </c>
      <c r="H41" s="25">
        <v>124613</v>
      </c>
      <c r="I41" s="26">
        <v>35.198574787542228</v>
      </c>
      <c r="J41" s="258">
        <v>7877</v>
      </c>
      <c r="K41" s="250" t="s">
        <v>52</v>
      </c>
      <c r="M41" s="473"/>
      <c r="N41" s="474"/>
      <c r="O41" s="472"/>
      <c r="P41" s="472"/>
    </row>
    <row r="42" spans="1:16" s="153" customFormat="1" ht="12" customHeight="1">
      <c r="A42" s="544" t="s">
        <v>81</v>
      </c>
      <c r="B42" s="545"/>
      <c r="C42" s="27">
        <v>25.09</v>
      </c>
      <c r="D42" s="25">
        <v>79272</v>
      </c>
      <c r="E42" s="25">
        <v>197580</v>
      </c>
      <c r="F42" s="25">
        <v>96012</v>
      </c>
      <c r="G42" s="25">
        <v>101568</v>
      </c>
      <c r="H42" s="25">
        <v>123084</v>
      </c>
      <c r="I42" s="26">
        <v>37.261544961164731</v>
      </c>
      <c r="J42" s="258">
        <v>7875</v>
      </c>
      <c r="K42" s="250" t="s">
        <v>52</v>
      </c>
      <c r="M42" s="473"/>
      <c r="N42" s="474"/>
      <c r="O42" s="472"/>
      <c r="P42" s="472"/>
    </row>
    <row r="43" spans="1:16" s="153" customFormat="1" ht="12" customHeight="1">
      <c r="A43" s="544" t="s">
        <v>80</v>
      </c>
      <c r="B43" s="545"/>
      <c r="C43" s="27">
        <v>25.09</v>
      </c>
      <c r="D43" s="31">
        <v>78903</v>
      </c>
      <c r="E43" s="25">
        <v>196883</v>
      </c>
      <c r="F43" s="31">
        <v>95641</v>
      </c>
      <c r="G43" s="31">
        <v>101242</v>
      </c>
      <c r="H43" s="31">
        <v>121160</v>
      </c>
      <c r="I43" s="26">
        <v>39.027731924727632</v>
      </c>
      <c r="J43" s="258">
        <v>7847</v>
      </c>
      <c r="K43" s="250" t="s">
        <v>79</v>
      </c>
      <c r="M43" s="473"/>
      <c r="N43" s="474"/>
      <c r="O43" s="472"/>
      <c r="P43" s="472"/>
    </row>
    <row r="44" spans="1:16" s="153" customFormat="1" ht="12" customHeight="1">
      <c r="A44" s="544" t="s">
        <v>78</v>
      </c>
      <c r="B44" s="545"/>
      <c r="C44" s="27">
        <v>25.09</v>
      </c>
      <c r="D44" s="25">
        <v>79857</v>
      </c>
      <c r="E44" s="25">
        <v>196947</v>
      </c>
      <c r="F44" s="25">
        <v>95536</v>
      </c>
      <c r="G44" s="25">
        <v>101411</v>
      </c>
      <c r="H44" s="25">
        <v>120181</v>
      </c>
      <c r="I44" s="26">
        <v>40.525540642863682</v>
      </c>
      <c r="J44" s="258">
        <v>7850</v>
      </c>
      <c r="K44" s="250" t="s">
        <v>70</v>
      </c>
      <c r="M44" s="473"/>
      <c r="N44" s="474"/>
      <c r="O44" s="472"/>
      <c r="P44" s="472"/>
    </row>
    <row r="45" spans="1:16" s="153" customFormat="1" ht="12" customHeight="1">
      <c r="A45" s="544" t="s">
        <v>77</v>
      </c>
      <c r="B45" s="545"/>
      <c r="C45" s="27">
        <v>25.09</v>
      </c>
      <c r="D45" s="25">
        <v>80601</v>
      </c>
      <c r="E45" s="25">
        <v>196982</v>
      </c>
      <c r="F45" s="25">
        <v>95390</v>
      </c>
      <c r="G45" s="25">
        <v>101592</v>
      </c>
      <c r="H45" s="25">
        <v>119513</v>
      </c>
      <c r="I45" s="26">
        <v>41.551128329135743</v>
      </c>
      <c r="J45" s="258">
        <v>7851</v>
      </c>
      <c r="K45" s="250" t="s">
        <v>52</v>
      </c>
      <c r="M45" s="473"/>
      <c r="N45" s="474"/>
      <c r="O45" s="472"/>
      <c r="P45" s="472"/>
    </row>
    <row r="46" spans="1:16" s="153" customFormat="1" ht="12" customHeight="1">
      <c r="A46" s="544" t="s">
        <v>76</v>
      </c>
      <c r="B46" s="545"/>
      <c r="C46" s="27">
        <v>25.09</v>
      </c>
      <c r="D46" s="25">
        <v>81602</v>
      </c>
      <c r="E46" s="25">
        <v>197851</v>
      </c>
      <c r="F46" s="25">
        <v>95734</v>
      </c>
      <c r="G46" s="25">
        <v>102117</v>
      </c>
      <c r="H46" s="25">
        <v>119779</v>
      </c>
      <c r="I46" s="26">
        <v>42.070813748653769</v>
      </c>
      <c r="J46" s="258">
        <v>7886</v>
      </c>
      <c r="K46" s="250" t="s">
        <v>52</v>
      </c>
      <c r="M46" s="473"/>
      <c r="N46" s="474"/>
      <c r="O46" s="472"/>
      <c r="P46" s="472"/>
    </row>
    <row r="47" spans="1:16" s="153" customFormat="1" ht="12" customHeight="1">
      <c r="A47" s="544" t="s">
        <v>75</v>
      </c>
      <c r="B47" s="545"/>
      <c r="C47" s="27">
        <v>25.09</v>
      </c>
      <c r="D47" s="25">
        <v>82675</v>
      </c>
      <c r="E47" s="25">
        <v>198395</v>
      </c>
      <c r="F47" s="25">
        <v>95963</v>
      </c>
      <c r="G47" s="25">
        <v>102432</v>
      </c>
      <c r="H47" s="25">
        <v>119719</v>
      </c>
      <c r="I47" s="26">
        <v>42.6</v>
      </c>
      <c r="J47" s="258">
        <v>7907</v>
      </c>
      <c r="K47" s="250" t="s">
        <v>52</v>
      </c>
      <c r="M47" s="473"/>
      <c r="N47" s="474"/>
      <c r="O47" s="472"/>
      <c r="P47" s="472"/>
    </row>
    <row r="48" spans="1:16" s="153" customFormat="1" ht="12" customHeight="1">
      <c r="A48" s="544" t="s">
        <v>74</v>
      </c>
      <c r="B48" s="545"/>
      <c r="C48" s="27">
        <v>25.09</v>
      </c>
      <c r="D48" s="25">
        <v>82481</v>
      </c>
      <c r="E48" s="25">
        <v>198138</v>
      </c>
      <c r="F48" s="25">
        <v>95630</v>
      </c>
      <c r="G48" s="25">
        <v>102508</v>
      </c>
      <c r="H48" s="25">
        <v>119497</v>
      </c>
      <c r="I48" s="30">
        <v>43.1</v>
      </c>
      <c r="J48" s="258">
        <v>7897</v>
      </c>
      <c r="K48" s="250" t="s">
        <v>73</v>
      </c>
      <c r="M48" s="475">
        <v>51476</v>
      </c>
      <c r="N48" s="476">
        <f>M48/H48*100</f>
        <v>43.07723206440329</v>
      </c>
      <c r="O48" s="472" t="s">
        <v>72</v>
      </c>
      <c r="P48" s="472"/>
    </row>
    <row r="49" spans="1:16" s="153" customFormat="1" ht="12" customHeight="1">
      <c r="A49" s="544" t="s">
        <v>71</v>
      </c>
      <c r="B49" s="545"/>
      <c r="C49" s="27">
        <v>25.09</v>
      </c>
      <c r="D49" s="25">
        <v>82966</v>
      </c>
      <c r="E49" s="25">
        <v>197653</v>
      </c>
      <c r="F49" s="25">
        <v>95261</v>
      </c>
      <c r="G49" s="25">
        <v>102392</v>
      </c>
      <c r="H49" s="25">
        <v>118975</v>
      </c>
      <c r="I49" s="30">
        <v>43.5</v>
      </c>
      <c r="J49" s="258">
        <v>7878</v>
      </c>
      <c r="K49" s="250" t="s">
        <v>70</v>
      </c>
      <c r="M49" s="475">
        <v>51653</v>
      </c>
      <c r="N49" s="476">
        <f>M49/H49*100</f>
        <v>43.415003151922669</v>
      </c>
      <c r="O49" s="472"/>
      <c r="P49" s="472"/>
    </row>
    <row r="50" spans="1:16" s="153" customFormat="1" ht="12" customHeight="1">
      <c r="A50" s="544" t="s">
        <v>69</v>
      </c>
      <c r="B50" s="545"/>
      <c r="C50" s="27">
        <v>25</v>
      </c>
      <c r="D50" s="25">
        <v>83582</v>
      </c>
      <c r="E50" s="25">
        <v>197267</v>
      </c>
      <c r="F50" s="25">
        <v>94840</v>
      </c>
      <c r="G50" s="25">
        <v>102427</v>
      </c>
      <c r="H50" s="25">
        <v>118955</v>
      </c>
      <c r="I50" s="26">
        <v>43.4</v>
      </c>
      <c r="J50" s="258">
        <v>7891</v>
      </c>
      <c r="K50" s="250" t="s">
        <v>52</v>
      </c>
      <c r="M50" s="473" t="s">
        <v>68</v>
      </c>
      <c r="N50" s="473" t="s">
        <v>67</v>
      </c>
      <c r="O50" s="472"/>
      <c r="P50" s="472"/>
    </row>
    <row r="51" spans="1:16" s="153" customFormat="1" ht="12" customHeight="1">
      <c r="A51" s="544" t="s">
        <v>66</v>
      </c>
      <c r="B51" s="546"/>
      <c r="C51" s="27">
        <v>25</v>
      </c>
      <c r="D51" s="25">
        <v>84031</v>
      </c>
      <c r="E51" s="25">
        <v>196250</v>
      </c>
      <c r="F51" s="25">
        <v>94144</v>
      </c>
      <c r="G51" s="25">
        <v>102106</v>
      </c>
      <c r="H51" s="25">
        <v>118557</v>
      </c>
      <c r="I51" s="26">
        <v>43.5</v>
      </c>
      <c r="J51" s="258">
        <v>7850</v>
      </c>
      <c r="K51" s="250" t="s">
        <v>52</v>
      </c>
      <c r="M51" s="473"/>
      <c r="N51" s="473"/>
      <c r="O51" s="472"/>
      <c r="P51" s="472"/>
    </row>
    <row r="52" spans="1:16" s="153" customFormat="1" ht="12" customHeight="1">
      <c r="A52" s="544" t="s">
        <v>536</v>
      </c>
      <c r="B52" s="546"/>
      <c r="C52" s="27">
        <v>25</v>
      </c>
      <c r="D52" s="25">
        <v>84479</v>
      </c>
      <c r="E52" s="25">
        <v>195005</v>
      </c>
      <c r="F52" s="25">
        <v>93396</v>
      </c>
      <c r="G52" s="25">
        <v>101609</v>
      </c>
      <c r="H52" s="25">
        <v>117861</v>
      </c>
      <c r="I52" s="26">
        <v>43.7</v>
      </c>
      <c r="J52" s="258">
        <v>7800</v>
      </c>
      <c r="K52" s="250" t="s">
        <v>52</v>
      </c>
      <c r="M52" s="473"/>
      <c r="N52" s="473"/>
      <c r="O52" s="472"/>
      <c r="P52" s="472"/>
    </row>
    <row r="53" spans="1:16" s="153" customFormat="1" ht="12" customHeight="1">
      <c r="A53" s="544" t="s">
        <v>559</v>
      </c>
      <c r="B53" s="546"/>
      <c r="C53" s="27">
        <v>25</v>
      </c>
      <c r="D53" s="25">
        <v>85412</v>
      </c>
      <c r="E53" s="25">
        <v>194966</v>
      </c>
      <c r="F53" s="25">
        <v>93208</v>
      </c>
      <c r="G53" s="25">
        <v>101758</v>
      </c>
      <c r="H53" s="25">
        <v>118101</v>
      </c>
      <c r="I53" s="26">
        <v>43.7</v>
      </c>
      <c r="J53" s="258">
        <v>7799</v>
      </c>
      <c r="K53" s="250" t="s">
        <v>52</v>
      </c>
      <c r="M53" s="473"/>
      <c r="N53" s="473"/>
      <c r="O53" s="472"/>
      <c r="P53" s="472"/>
    </row>
    <row r="54" spans="1:16" s="153" customFormat="1" ht="12" customHeight="1">
      <c r="A54" s="498"/>
      <c r="B54" s="28" t="s">
        <v>65</v>
      </c>
      <c r="C54" s="27">
        <v>25</v>
      </c>
      <c r="D54" s="25">
        <v>84480</v>
      </c>
      <c r="E54" s="25">
        <v>194782</v>
      </c>
      <c r="F54" s="25">
        <v>93251</v>
      </c>
      <c r="G54" s="25">
        <v>101531</v>
      </c>
      <c r="H54" s="25">
        <v>117838</v>
      </c>
      <c r="I54" s="26">
        <v>43.7</v>
      </c>
      <c r="J54" s="258">
        <v>7791</v>
      </c>
      <c r="K54" s="250" t="s">
        <v>64</v>
      </c>
      <c r="M54" s="477">
        <v>51492</v>
      </c>
      <c r="N54" s="478">
        <f t="shared" ref="N54:N65" si="0">M54/H54*100</f>
        <v>43.69727931567067</v>
      </c>
      <c r="O54" s="479">
        <f t="shared" ref="O54:O65" si="1">E54/C54</f>
        <v>7791.28</v>
      </c>
      <c r="P54" s="472"/>
    </row>
    <row r="55" spans="1:16" s="153" customFormat="1" ht="12" customHeight="1">
      <c r="A55" s="498"/>
      <c r="B55" s="28" t="s">
        <v>63</v>
      </c>
      <c r="C55" s="27">
        <v>25</v>
      </c>
      <c r="D55" s="25">
        <v>84546</v>
      </c>
      <c r="E55" s="25">
        <v>194765</v>
      </c>
      <c r="F55" s="25">
        <v>93228</v>
      </c>
      <c r="G55" s="25">
        <v>101537</v>
      </c>
      <c r="H55" s="29">
        <v>117854</v>
      </c>
      <c r="I55" s="26">
        <v>43.7</v>
      </c>
      <c r="J55" s="258">
        <v>7791</v>
      </c>
      <c r="K55" s="250" t="s">
        <v>50</v>
      </c>
      <c r="M55" s="477">
        <v>51493</v>
      </c>
      <c r="N55" s="478">
        <f t="shared" si="0"/>
        <v>43.692195428241718</v>
      </c>
      <c r="O55" s="479">
        <f t="shared" si="1"/>
        <v>7790.6</v>
      </c>
      <c r="P55" s="472"/>
    </row>
    <row r="56" spans="1:16" s="153" customFormat="1" ht="12" customHeight="1">
      <c r="A56" s="498"/>
      <c r="B56" s="28" t="s">
        <v>62</v>
      </c>
      <c r="C56" s="27">
        <v>25</v>
      </c>
      <c r="D56" s="25">
        <v>84558</v>
      </c>
      <c r="E56" s="25">
        <v>194687</v>
      </c>
      <c r="F56" s="25">
        <v>93198</v>
      </c>
      <c r="G56" s="25">
        <v>101489</v>
      </c>
      <c r="H56" s="25">
        <v>117773</v>
      </c>
      <c r="I56" s="26">
        <v>43.8</v>
      </c>
      <c r="J56" s="258">
        <v>7787</v>
      </c>
      <c r="K56" s="250" t="s">
        <v>50</v>
      </c>
      <c r="M56" s="477">
        <v>51534</v>
      </c>
      <c r="N56" s="478">
        <f t="shared" si="0"/>
        <v>43.757058069336772</v>
      </c>
      <c r="O56" s="479">
        <f t="shared" si="1"/>
        <v>7787.48</v>
      </c>
      <c r="P56" s="472"/>
    </row>
    <row r="57" spans="1:16" s="153" customFormat="1" ht="12" customHeight="1">
      <c r="A57" s="498"/>
      <c r="B57" s="28" t="s">
        <v>61</v>
      </c>
      <c r="C57" s="27">
        <v>25</v>
      </c>
      <c r="D57" s="25">
        <v>84726</v>
      </c>
      <c r="E57" s="25">
        <v>194603</v>
      </c>
      <c r="F57" s="25">
        <v>93084</v>
      </c>
      <c r="G57" s="25">
        <v>101519</v>
      </c>
      <c r="H57" s="25">
        <v>117653</v>
      </c>
      <c r="I57" s="26">
        <v>43.8</v>
      </c>
      <c r="J57" s="258">
        <v>7784</v>
      </c>
      <c r="K57" s="250" t="s">
        <v>52</v>
      </c>
      <c r="M57" s="477">
        <v>51559</v>
      </c>
      <c r="N57" s="478">
        <f t="shared" si="0"/>
        <v>43.822936941684446</v>
      </c>
      <c r="O57" s="479">
        <f t="shared" si="1"/>
        <v>7784.12</v>
      </c>
      <c r="P57" s="472"/>
    </row>
    <row r="58" spans="1:16" s="153" customFormat="1" ht="12" customHeight="1">
      <c r="A58" s="499" t="s">
        <v>60</v>
      </c>
      <c r="B58" s="28" t="s">
        <v>59</v>
      </c>
      <c r="C58" s="27">
        <v>25</v>
      </c>
      <c r="D58" s="25">
        <v>85009</v>
      </c>
      <c r="E58" s="25">
        <v>194764</v>
      </c>
      <c r="F58" s="25">
        <v>93151</v>
      </c>
      <c r="G58" s="25">
        <v>101613</v>
      </c>
      <c r="H58" s="25">
        <v>117811</v>
      </c>
      <c r="I58" s="26">
        <v>43.8</v>
      </c>
      <c r="J58" s="258">
        <v>7791</v>
      </c>
      <c r="K58" s="250" t="s">
        <v>52</v>
      </c>
      <c r="M58" s="480">
        <v>51590</v>
      </c>
      <c r="N58" s="478">
        <f t="shared" si="0"/>
        <v>43.79047796895027</v>
      </c>
      <c r="O58" s="479">
        <f t="shared" si="1"/>
        <v>7790.56</v>
      </c>
      <c r="P58" s="472"/>
    </row>
    <row r="59" spans="1:16" s="153" customFormat="1" ht="12" customHeight="1">
      <c r="A59" s="498"/>
      <c r="B59" s="28" t="s">
        <v>58</v>
      </c>
      <c r="C59" s="27">
        <v>25</v>
      </c>
      <c r="D59" s="25">
        <v>85102</v>
      </c>
      <c r="E59" s="25">
        <v>194821</v>
      </c>
      <c r="F59" s="25">
        <v>93149</v>
      </c>
      <c r="G59" s="25">
        <v>101672</v>
      </c>
      <c r="H59" s="25">
        <v>117846</v>
      </c>
      <c r="I59" s="26">
        <v>43.8</v>
      </c>
      <c r="J59" s="258">
        <v>7793</v>
      </c>
      <c r="K59" s="250" t="s">
        <v>52</v>
      </c>
      <c r="M59" s="477">
        <v>51610</v>
      </c>
      <c r="N59" s="478">
        <f t="shared" si="0"/>
        <v>43.794443595879365</v>
      </c>
      <c r="O59" s="479">
        <f t="shared" si="1"/>
        <v>7792.84</v>
      </c>
      <c r="P59" s="472"/>
    </row>
    <row r="60" spans="1:16" s="153" customFormat="1" ht="12" customHeight="1">
      <c r="A60" s="498"/>
      <c r="B60" s="28" t="s">
        <v>57</v>
      </c>
      <c r="C60" s="27">
        <v>25</v>
      </c>
      <c r="D60" s="25">
        <v>85296</v>
      </c>
      <c r="E60" s="25">
        <v>194949</v>
      </c>
      <c r="F60" s="25">
        <v>93210</v>
      </c>
      <c r="G60" s="25">
        <v>101739</v>
      </c>
      <c r="H60" s="25">
        <v>118003</v>
      </c>
      <c r="I60" s="26">
        <v>43.8</v>
      </c>
      <c r="J60" s="258">
        <v>7798</v>
      </c>
      <c r="K60" s="250" t="s">
        <v>52</v>
      </c>
      <c r="M60" s="477">
        <v>51628</v>
      </c>
      <c r="N60" s="478">
        <f t="shared" si="0"/>
        <v>43.751430048388599</v>
      </c>
      <c r="O60" s="479">
        <f t="shared" si="1"/>
        <v>7797.96</v>
      </c>
      <c r="P60" s="472"/>
    </row>
    <row r="61" spans="1:16" s="153" customFormat="1" ht="12" customHeight="1">
      <c r="A61" s="498"/>
      <c r="B61" s="28" t="s">
        <v>56</v>
      </c>
      <c r="C61" s="27">
        <v>25</v>
      </c>
      <c r="D61" s="25">
        <v>85392</v>
      </c>
      <c r="E61" s="25">
        <v>195011</v>
      </c>
      <c r="F61" s="25">
        <v>93285</v>
      </c>
      <c r="G61" s="25">
        <v>101726</v>
      </c>
      <c r="H61" s="25">
        <v>118053</v>
      </c>
      <c r="I61" s="26">
        <v>43.7</v>
      </c>
      <c r="J61" s="258">
        <v>7800</v>
      </c>
      <c r="K61" s="250" t="s">
        <v>52</v>
      </c>
      <c r="M61" s="477">
        <v>51647</v>
      </c>
      <c r="N61" s="478">
        <f t="shared" si="0"/>
        <v>43.748994095872199</v>
      </c>
      <c r="O61" s="479">
        <f t="shared" si="1"/>
        <v>7800.44</v>
      </c>
      <c r="P61" s="472"/>
    </row>
    <row r="62" spans="1:16" s="153" customFormat="1" ht="12" customHeight="1">
      <c r="A62" s="498"/>
      <c r="B62" s="28" t="s">
        <v>55</v>
      </c>
      <c r="C62" s="27">
        <v>25</v>
      </c>
      <c r="D62" s="25">
        <v>85404</v>
      </c>
      <c r="E62" s="25">
        <v>194960</v>
      </c>
      <c r="F62" s="25">
        <v>93238</v>
      </c>
      <c r="G62" s="25">
        <v>101722</v>
      </c>
      <c r="H62" s="25">
        <v>118029</v>
      </c>
      <c r="I62" s="26">
        <v>43.8</v>
      </c>
      <c r="J62" s="258">
        <v>7798</v>
      </c>
      <c r="K62" s="250" t="s">
        <v>52</v>
      </c>
      <c r="M62" s="477">
        <v>51658</v>
      </c>
      <c r="N62" s="478">
        <f t="shared" si="0"/>
        <v>43.767209753535148</v>
      </c>
      <c r="O62" s="479">
        <f t="shared" si="1"/>
        <v>7798.4</v>
      </c>
      <c r="P62" s="472"/>
    </row>
    <row r="63" spans="1:16" s="153" customFormat="1" ht="12" customHeight="1">
      <c r="A63" s="498"/>
      <c r="B63" s="28" t="s">
        <v>54</v>
      </c>
      <c r="C63" s="27">
        <v>25</v>
      </c>
      <c r="D63" s="25">
        <v>85412</v>
      </c>
      <c r="E63" s="25">
        <v>194966</v>
      </c>
      <c r="F63" s="25">
        <v>93208</v>
      </c>
      <c r="G63" s="25">
        <v>101758</v>
      </c>
      <c r="H63" s="25">
        <v>118101</v>
      </c>
      <c r="I63" s="26">
        <v>43.7</v>
      </c>
      <c r="J63" s="258">
        <v>7799</v>
      </c>
      <c r="K63" s="250" t="s">
        <v>52</v>
      </c>
      <c r="M63" s="477">
        <v>51660</v>
      </c>
      <c r="N63" s="478">
        <f t="shared" si="0"/>
        <v>43.742220641654178</v>
      </c>
      <c r="O63" s="479">
        <f t="shared" si="1"/>
        <v>7798.64</v>
      </c>
      <c r="P63" s="472"/>
    </row>
    <row r="64" spans="1:16" s="153" customFormat="1" ht="12" customHeight="1">
      <c r="A64" s="498"/>
      <c r="B64" s="28" t="s">
        <v>53</v>
      </c>
      <c r="C64" s="27">
        <v>25</v>
      </c>
      <c r="D64" s="25">
        <v>85496</v>
      </c>
      <c r="E64" s="25">
        <v>195054</v>
      </c>
      <c r="F64" s="25">
        <v>93246</v>
      </c>
      <c r="G64" s="25">
        <v>101808</v>
      </c>
      <c r="H64" s="29">
        <v>118160</v>
      </c>
      <c r="I64" s="26">
        <v>43.7</v>
      </c>
      <c r="J64" s="258">
        <v>7802</v>
      </c>
      <c r="K64" s="250" t="s">
        <v>52</v>
      </c>
      <c r="M64" s="477">
        <v>51693</v>
      </c>
      <c r="N64" s="478">
        <f t="shared" si="0"/>
        <v>43.74830737982397</v>
      </c>
      <c r="O64" s="479">
        <f t="shared" si="1"/>
        <v>7802.16</v>
      </c>
      <c r="P64" s="472"/>
    </row>
    <row r="65" spans="1:16" s="153" customFormat="1" ht="12" customHeight="1" thickBot="1">
      <c r="A65" s="500"/>
      <c r="B65" s="24" t="s">
        <v>51</v>
      </c>
      <c r="C65" s="418">
        <v>25</v>
      </c>
      <c r="D65" s="22">
        <v>85511</v>
      </c>
      <c r="E65" s="22">
        <v>194987</v>
      </c>
      <c r="F65" s="22">
        <v>93189</v>
      </c>
      <c r="G65" s="22">
        <v>101798</v>
      </c>
      <c r="H65" s="481">
        <v>118121</v>
      </c>
      <c r="I65" s="23">
        <v>43.8</v>
      </c>
      <c r="J65" s="259">
        <v>7799</v>
      </c>
      <c r="K65" s="252" t="s">
        <v>50</v>
      </c>
      <c r="M65" s="477">
        <v>51712</v>
      </c>
      <c r="N65" s="478">
        <f t="shared" si="0"/>
        <v>43.778836955325474</v>
      </c>
      <c r="O65" s="479">
        <f t="shared" si="1"/>
        <v>7799.48</v>
      </c>
      <c r="P65" s="472"/>
    </row>
    <row r="66" spans="1:16" ht="15" customHeight="1">
      <c r="A66" s="547" t="s">
        <v>49</v>
      </c>
      <c r="B66" s="547"/>
      <c r="C66" s="547"/>
      <c r="D66" s="547"/>
      <c r="E66" s="547"/>
      <c r="F66" s="547"/>
      <c r="G66" s="547"/>
      <c r="H66" s="547"/>
      <c r="I66" s="547"/>
      <c r="J66" s="547"/>
      <c r="K66" s="547"/>
      <c r="L66" s="547"/>
      <c r="M66" s="547"/>
    </row>
    <row r="67" spans="1:16" ht="15" customHeight="1">
      <c r="A67" s="548" t="s">
        <v>600</v>
      </c>
      <c r="B67" s="548"/>
      <c r="C67" s="548"/>
      <c r="D67" s="548"/>
      <c r="E67" s="548"/>
      <c r="F67" s="548"/>
      <c r="G67" s="548"/>
      <c r="H67" s="548"/>
      <c r="I67" s="548"/>
      <c r="J67" s="548"/>
      <c r="K67" s="548"/>
      <c r="L67" s="548"/>
      <c r="M67" s="548"/>
    </row>
    <row r="68" spans="1:16" ht="15" customHeight="1">
      <c r="A68" s="548" t="s">
        <v>48</v>
      </c>
      <c r="B68" s="548"/>
      <c r="C68" s="548"/>
      <c r="D68" s="548"/>
      <c r="E68" s="548"/>
      <c r="F68" s="548"/>
      <c r="G68" s="548"/>
      <c r="H68" s="548"/>
      <c r="I68" s="548"/>
      <c r="J68" s="548"/>
      <c r="K68" s="548"/>
      <c r="L68" s="548"/>
      <c r="M68" s="548"/>
    </row>
    <row r="69" spans="1:16" ht="15" customHeight="1">
      <c r="A69" s="549" t="s">
        <v>47</v>
      </c>
      <c r="B69" s="549"/>
      <c r="C69" s="549"/>
      <c r="D69" s="549"/>
      <c r="E69" s="549"/>
      <c r="F69" s="549"/>
      <c r="G69" s="549"/>
      <c r="H69" s="549"/>
      <c r="I69" s="549"/>
      <c r="J69" s="549"/>
      <c r="K69" s="549"/>
      <c r="L69" s="549"/>
      <c r="M69" s="549"/>
    </row>
    <row r="70" spans="1:16">
      <c r="A70" s="549" t="s">
        <v>46</v>
      </c>
      <c r="B70" s="549"/>
      <c r="C70" s="549"/>
      <c r="D70" s="549"/>
      <c r="E70" s="549"/>
      <c r="F70" s="549"/>
      <c r="G70" s="549"/>
      <c r="H70" s="549"/>
      <c r="I70" s="549"/>
      <c r="J70" s="549"/>
      <c r="K70" s="549"/>
      <c r="L70" s="549"/>
      <c r="M70" s="549"/>
    </row>
  </sheetData>
  <mergeCells count="59">
    <mergeCell ref="A66:M66"/>
    <mergeCell ref="A67:M67"/>
    <mergeCell ref="A68:M68"/>
    <mergeCell ref="A69:M69"/>
    <mergeCell ref="A70:M7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M1"/>
    <mergeCell ref="E3:G3"/>
    <mergeCell ref="H3:H5"/>
    <mergeCell ref="I3:I5"/>
    <mergeCell ref="J3:J4"/>
    <mergeCell ref="A4:B4"/>
  </mergeCells>
  <phoneticPr fontId="3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22"/>
  <sheetViews>
    <sheetView view="pageBreakPreview" zoomScaleNormal="100" zoomScaleSheetLayoutView="100" workbookViewId="0">
      <selection activeCell="J22" sqref="M22"/>
    </sheetView>
  </sheetViews>
  <sheetFormatPr defaultColWidth="11" defaultRowHeight="14.25"/>
  <cols>
    <col min="1" max="1" width="0.75" style="50" customWidth="1"/>
    <col min="2" max="2" width="9.625" style="50" customWidth="1"/>
    <col min="3" max="3" width="0.75" style="50" customWidth="1"/>
    <col min="4" max="7" width="7.125" style="50" customWidth="1"/>
    <col min="8" max="8" width="0.625" style="50" customWidth="1"/>
    <col min="9" max="9" width="0.75" style="50" customWidth="1"/>
    <col min="10" max="10" width="9.625" style="50" customWidth="1"/>
    <col min="11" max="11" width="0.75" style="50" customWidth="1"/>
    <col min="12" max="15" width="7.125" style="50" customWidth="1"/>
    <col min="16" max="17" width="10" style="50" customWidth="1"/>
    <col min="18" max="28" width="8.125" style="50" customWidth="1"/>
    <col min="29" max="29" width="8.125" style="51" customWidth="1"/>
    <col min="30" max="16384" width="11" style="50"/>
  </cols>
  <sheetData>
    <row r="1" spans="1:29" s="61" customFormat="1" ht="22.5" customHeight="1">
      <c r="A1" s="550" t="s">
        <v>560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</row>
    <row r="2" spans="1:29" ht="15.75" customHeight="1" thickBot="1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29" ht="23.25" customHeight="1">
      <c r="A3" s="105" t="s">
        <v>231</v>
      </c>
      <c r="B3" s="104" t="s">
        <v>231</v>
      </c>
      <c r="C3" s="104"/>
      <c r="D3" s="551" t="s">
        <v>230</v>
      </c>
      <c r="E3" s="552"/>
      <c r="F3" s="553"/>
      <c r="G3" s="333" t="s">
        <v>95</v>
      </c>
      <c r="H3" s="85"/>
      <c r="I3" s="349"/>
      <c r="J3" s="105" t="s">
        <v>231</v>
      </c>
      <c r="K3" s="103"/>
      <c r="L3" s="551" t="s">
        <v>230</v>
      </c>
      <c r="M3" s="552"/>
      <c r="N3" s="553"/>
      <c r="O3" s="102" t="s">
        <v>95</v>
      </c>
      <c r="U3" s="59"/>
      <c r="V3" s="59"/>
      <c r="W3" s="59"/>
    </row>
    <row r="4" spans="1:29" ht="23.25" customHeight="1">
      <c r="A4" s="101"/>
      <c r="B4" s="100"/>
      <c r="C4" s="99"/>
      <c r="D4" s="98" t="s">
        <v>229</v>
      </c>
      <c r="E4" s="98" t="s">
        <v>90</v>
      </c>
      <c r="F4" s="98" t="s">
        <v>228</v>
      </c>
      <c r="G4" s="97"/>
      <c r="H4" s="85"/>
      <c r="I4" s="349"/>
      <c r="J4" s="101"/>
      <c r="K4" s="99"/>
      <c r="L4" s="98" t="s">
        <v>229</v>
      </c>
      <c r="M4" s="98" t="s">
        <v>90</v>
      </c>
      <c r="N4" s="98" t="s">
        <v>228</v>
      </c>
      <c r="O4" s="97"/>
      <c r="U4" s="59"/>
      <c r="V4" s="59"/>
      <c r="W4" s="59"/>
    </row>
    <row r="5" spans="1:29" ht="21" customHeight="1">
      <c r="A5" s="96"/>
      <c r="B5" s="95"/>
      <c r="C5" s="352"/>
      <c r="D5" s="91" t="s">
        <v>227</v>
      </c>
      <c r="E5" s="91" t="s">
        <v>227</v>
      </c>
      <c r="F5" s="91" t="s">
        <v>227</v>
      </c>
      <c r="G5" s="94"/>
      <c r="H5" s="93"/>
      <c r="I5" s="348"/>
      <c r="J5" s="346"/>
      <c r="K5" s="92"/>
      <c r="L5" s="91" t="s">
        <v>227</v>
      </c>
      <c r="M5" s="91" t="s">
        <v>227</v>
      </c>
      <c r="N5" s="91" t="s">
        <v>227</v>
      </c>
      <c r="O5" s="90"/>
      <c r="P5" s="89"/>
      <c r="Q5" s="89"/>
    </row>
    <row r="6" spans="1:29" s="61" customFormat="1" ht="21" customHeight="1">
      <c r="A6" s="88" t="s">
        <v>226</v>
      </c>
      <c r="B6" s="87"/>
      <c r="C6" s="86"/>
      <c r="D6" s="79">
        <f t="shared" ref="D6:D42" si="0">SUM(E6:F6)</f>
        <v>200468</v>
      </c>
      <c r="E6" s="79">
        <f>SUM(E7:E42,M7:M42)</f>
        <v>96714</v>
      </c>
      <c r="F6" s="79">
        <f>SUM(F7:F42,N7:N42)</f>
        <v>103754</v>
      </c>
      <c r="G6" s="78">
        <f>SUM(G7:G42,O7:O41)</f>
        <v>95124</v>
      </c>
      <c r="H6" s="85"/>
      <c r="I6" s="349"/>
      <c r="J6" s="347"/>
      <c r="K6" s="84"/>
      <c r="L6" s="83"/>
      <c r="M6" s="83"/>
      <c r="N6" s="83"/>
      <c r="O6" s="82"/>
      <c r="AC6" s="55"/>
    </row>
    <row r="7" spans="1:29" s="61" customFormat="1" ht="21" customHeight="1">
      <c r="A7" s="81"/>
      <c r="B7" s="80" t="s">
        <v>225</v>
      </c>
      <c r="C7" s="86"/>
      <c r="D7" s="79">
        <f t="shared" si="0"/>
        <v>6457</v>
      </c>
      <c r="E7" s="79">
        <v>3018</v>
      </c>
      <c r="F7" s="79">
        <v>3439</v>
      </c>
      <c r="G7" s="78">
        <v>2944</v>
      </c>
      <c r="H7" s="85"/>
      <c r="I7" s="349"/>
      <c r="J7" s="344" t="s">
        <v>224</v>
      </c>
      <c r="K7" s="74"/>
      <c r="L7" s="73">
        <f t="shared" ref="L7:L41" si="1">SUM(M7:N7)</f>
        <v>3664</v>
      </c>
      <c r="M7" s="73">
        <v>1765</v>
      </c>
      <c r="N7" s="73">
        <v>1899</v>
      </c>
      <c r="O7" s="72">
        <v>1618</v>
      </c>
      <c r="AC7" s="55"/>
    </row>
    <row r="8" spans="1:29" s="61" customFormat="1" ht="21" customHeight="1">
      <c r="A8" s="77"/>
      <c r="B8" s="75" t="s">
        <v>223</v>
      </c>
      <c r="C8" s="353"/>
      <c r="D8" s="79">
        <f t="shared" si="0"/>
        <v>2399</v>
      </c>
      <c r="E8" s="73">
        <v>1129</v>
      </c>
      <c r="F8" s="73">
        <v>1270</v>
      </c>
      <c r="G8" s="76">
        <v>1215</v>
      </c>
      <c r="H8" s="85"/>
      <c r="I8" s="349"/>
      <c r="J8" s="344" t="s">
        <v>222</v>
      </c>
      <c r="K8" s="74"/>
      <c r="L8" s="73">
        <f t="shared" si="1"/>
        <v>5533</v>
      </c>
      <c r="M8" s="73">
        <v>2631</v>
      </c>
      <c r="N8" s="73">
        <v>2902</v>
      </c>
      <c r="O8" s="72">
        <v>2473</v>
      </c>
      <c r="AC8" s="55"/>
    </row>
    <row r="9" spans="1:29" s="61" customFormat="1" ht="21" customHeight="1">
      <c r="A9" s="77"/>
      <c r="B9" s="75" t="s">
        <v>221</v>
      </c>
      <c r="C9" s="353"/>
      <c r="D9" s="79">
        <f t="shared" si="0"/>
        <v>4408</v>
      </c>
      <c r="E9" s="73">
        <v>2048</v>
      </c>
      <c r="F9" s="73">
        <v>2360</v>
      </c>
      <c r="G9" s="76">
        <v>1967</v>
      </c>
      <c r="H9" s="85"/>
      <c r="I9" s="349"/>
      <c r="J9" s="344" t="s">
        <v>220</v>
      </c>
      <c r="K9" s="74"/>
      <c r="L9" s="73">
        <f t="shared" si="1"/>
        <v>1800</v>
      </c>
      <c r="M9" s="73">
        <v>853</v>
      </c>
      <c r="N9" s="73">
        <v>947</v>
      </c>
      <c r="O9" s="72">
        <v>784</v>
      </c>
      <c r="AC9" s="55"/>
    </row>
    <row r="10" spans="1:29" s="61" customFormat="1" ht="21" customHeight="1">
      <c r="A10" s="77"/>
      <c r="B10" s="75" t="s">
        <v>219</v>
      </c>
      <c r="C10" s="353"/>
      <c r="D10" s="79">
        <f t="shared" si="0"/>
        <v>8262</v>
      </c>
      <c r="E10" s="73">
        <v>3989</v>
      </c>
      <c r="F10" s="73">
        <v>4273</v>
      </c>
      <c r="G10" s="76">
        <v>3721</v>
      </c>
      <c r="H10" s="85"/>
      <c r="I10" s="349"/>
      <c r="J10" s="344" t="s">
        <v>218</v>
      </c>
      <c r="K10" s="74"/>
      <c r="L10" s="73">
        <f t="shared" si="1"/>
        <v>3201</v>
      </c>
      <c r="M10" s="73">
        <v>1498</v>
      </c>
      <c r="N10" s="73">
        <v>1703</v>
      </c>
      <c r="O10" s="72">
        <v>1721</v>
      </c>
      <c r="AC10" s="55"/>
    </row>
    <row r="11" spans="1:29" s="61" customFormat="1" ht="21" customHeight="1">
      <c r="A11" s="77"/>
      <c r="B11" s="75" t="s">
        <v>217</v>
      </c>
      <c r="C11" s="353"/>
      <c r="D11" s="79">
        <f t="shared" si="0"/>
        <v>7913</v>
      </c>
      <c r="E11" s="73">
        <v>3722</v>
      </c>
      <c r="F11" s="73">
        <v>4191</v>
      </c>
      <c r="G11" s="76">
        <v>3720</v>
      </c>
      <c r="H11" s="85"/>
      <c r="I11" s="349"/>
      <c r="J11" s="344" t="s">
        <v>216</v>
      </c>
      <c r="K11" s="74"/>
      <c r="L11" s="73">
        <f t="shared" si="1"/>
        <v>5477</v>
      </c>
      <c r="M11" s="73">
        <v>2658</v>
      </c>
      <c r="N11" s="73">
        <v>2819</v>
      </c>
      <c r="O11" s="72">
        <v>2569</v>
      </c>
      <c r="AC11" s="55"/>
    </row>
    <row r="12" spans="1:29" s="61" customFormat="1" ht="21" customHeight="1">
      <c r="A12" s="77"/>
      <c r="B12" s="75" t="s">
        <v>215</v>
      </c>
      <c r="C12" s="353"/>
      <c r="D12" s="79">
        <f t="shared" si="0"/>
        <v>4222</v>
      </c>
      <c r="E12" s="73">
        <v>2021</v>
      </c>
      <c r="F12" s="73">
        <v>2201</v>
      </c>
      <c r="G12" s="76">
        <v>2063</v>
      </c>
      <c r="H12" s="85"/>
      <c r="I12" s="349"/>
      <c r="J12" s="344" t="s">
        <v>214</v>
      </c>
      <c r="K12" s="74"/>
      <c r="L12" s="73">
        <f t="shared" si="1"/>
        <v>908</v>
      </c>
      <c r="M12" s="73">
        <v>452</v>
      </c>
      <c r="N12" s="73">
        <v>456</v>
      </c>
      <c r="O12" s="72">
        <v>350</v>
      </c>
      <c r="AC12" s="55"/>
    </row>
    <row r="13" spans="1:29" s="61" customFormat="1" ht="21" customHeight="1">
      <c r="A13" s="77"/>
      <c r="B13" s="75" t="s">
        <v>213</v>
      </c>
      <c r="C13" s="353"/>
      <c r="D13" s="79">
        <f t="shared" si="0"/>
        <v>1118</v>
      </c>
      <c r="E13" s="73">
        <v>575</v>
      </c>
      <c r="F13" s="73">
        <v>543</v>
      </c>
      <c r="G13" s="76">
        <v>523</v>
      </c>
      <c r="H13" s="85"/>
      <c r="I13" s="349"/>
      <c r="J13" s="344" t="s">
        <v>212</v>
      </c>
      <c r="K13" s="74"/>
      <c r="L13" s="73">
        <f t="shared" si="1"/>
        <v>3000</v>
      </c>
      <c r="M13" s="73">
        <v>1440</v>
      </c>
      <c r="N13" s="73">
        <v>1560</v>
      </c>
      <c r="O13" s="72">
        <v>1331</v>
      </c>
      <c r="AC13" s="55"/>
    </row>
    <row r="14" spans="1:29" s="61" customFormat="1" ht="21" customHeight="1">
      <c r="A14" s="77"/>
      <c r="B14" s="75" t="s">
        <v>211</v>
      </c>
      <c r="C14" s="353"/>
      <c r="D14" s="79">
        <f t="shared" si="0"/>
        <v>226</v>
      </c>
      <c r="E14" s="73">
        <v>125</v>
      </c>
      <c r="F14" s="73">
        <v>101</v>
      </c>
      <c r="G14" s="76">
        <v>128</v>
      </c>
      <c r="H14" s="85"/>
      <c r="I14" s="349"/>
      <c r="J14" s="344" t="s">
        <v>210</v>
      </c>
      <c r="K14" s="74"/>
      <c r="L14" s="73">
        <f t="shared" si="1"/>
        <v>3695</v>
      </c>
      <c r="M14" s="73">
        <v>1727</v>
      </c>
      <c r="N14" s="73">
        <v>1968</v>
      </c>
      <c r="O14" s="72">
        <v>1726</v>
      </c>
      <c r="AC14" s="55"/>
    </row>
    <row r="15" spans="1:29" s="61" customFormat="1" ht="21" customHeight="1">
      <c r="A15" s="77"/>
      <c r="B15" s="75" t="s">
        <v>209</v>
      </c>
      <c r="C15" s="353"/>
      <c r="D15" s="79">
        <f t="shared" si="0"/>
        <v>2780</v>
      </c>
      <c r="E15" s="73">
        <v>1299</v>
      </c>
      <c r="F15" s="73">
        <v>1481</v>
      </c>
      <c r="G15" s="76">
        <v>1253</v>
      </c>
      <c r="H15" s="85"/>
      <c r="I15" s="349"/>
      <c r="J15" s="344" t="s">
        <v>208</v>
      </c>
      <c r="K15" s="74"/>
      <c r="L15" s="73">
        <f t="shared" si="1"/>
        <v>2991</v>
      </c>
      <c r="M15" s="73">
        <v>1439</v>
      </c>
      <c r="N15" s="73">
        <v>1552</v>
      </c>
      <c r="O15" s="72">
        <v>1293</v>
      </c>
      <c r="AC15" s="55"/>
    </row>
    <row r="16" spans="1:29" s="61" customFormat="1" ht="21" customHeight="1">
      <c r="A16" s="77"/>
      <c r="B16" s="75" t="s">
        <v>207</v>
      </c>
      <c r="C16" s="353"/>
      <c r="D16" s="79">
        <f t="shared" si="0"/>
        <v>2389</v>
      </c>
      <c r="E16" s="73">
        <v>1111</v>
      </c>
      <c r="F16" s="73">
        <v>1278</v>
      </c>
      <c r="G16" s="76">
        <v>1071</v>
      </c>
      <c r="H16" s="85"/>
      <c r="I16" s="349"/>
      <c r="J16" s="344" t="s">
        <v>206</v>
      </c>
      <c r="K16" s="74"/>
      <c r="L16" s="73">
        <f t="shared" si="1"/>
        <v>4413</v>
      </c>
      <c r="M16" s="73">
        <v>2061</v>
      </c>
      <c r="N16" s="73">
        <v>2352</v>
      </c>
      <c r="O16" s="72">
        <v>2465</v>
      </c>
      <c r="AC16" s="55"/>
    </row>
    <row r="17" spans="1:29" s="61" customFormat="1" ht="21" customHeight="1">
      <c r="A17" s="77"/>
      <c r="B17" s="75" t="s">
        <v>205</v>
      </c>
      <c r="C17" s="353"/>
      <c r="D17" s="79">
        <f t="shared" si="0"/>
        <v>3053</v>
      </c>
      <c r="E17" s="73">
        <v>1499</v>
      </c>
      <c r="F17" s="73">
        <v>1554</v>
      </c>
      <c r="G17" s="76">
        <v>1318</v>
      </c>
      <c r="H17" s="85"/>
      <c r="I17" s="349"/>
      <c r="J17" s="344" t="s">
        <v>204</v>
      </c>
      <c r="K17" s="74"/>
      <c r="L17" s="73">
        <f t="shared" si="1"/>
        <v>7411</v>
      </c>
      <c r="M17" s="73">
        <v>3511</v>
      </c>
      <c r="N17" s="73">
        <v>3900</v>
      </c>
      <c r="O17" s="72">
        <v>3767</v>
      </c>
      <c r="AC17" s="55"/>
    </row>
    <row r="18" spans="1:29" s="61" customFormat="1" ht="21" customHeight="1">
      <c r="A18" s="77"/>
      <c r="B18" s="75" t="s">
        <v>203</v>
      </c>
      <c r="C18" s="353"/>
      <c r="D18" s="79">
        <f t="shared" si="0"/>
        <v>5483</v>
      </c>
      <c r="E18" s="73">
        <v>2610</v>
      </c>
      <c r="F18" s="73">
        <v>2873</v>
      </c>
      <c r="G18" s="76">
        <v>2531</v>
      </c>
      <c r="H18" s="85"/>
      <c r="I18" s="349"/>
      <c r="J18" s="344" t="s">
        <v>202</v>
      </c>
      <c r="K18" s="74"/>
      <c r="L18" s="73">
        <f t="shared" si="1"/>
        <v>4612</v>
      </c>
      <c r="M18" s="73">
        <v>2242</v>
      </c>
      <c r="N18" s="73">
        <v>2370</v>
      </c>
      <c r="O18" s="72">
        <v>2148</v>
      </c>
      <c r="AC18" s="55"/>
    </row>
    <row r="19" spans="1:29" s="61" customFormat="1" ht="21" customHeight="1">
      <c r="A19" s="77"/>
      <c r="B19" s="75" t="s">
        <v>201</v>
      </c>
      <c r="C19" s="353"/>
      <c r="D19" s="79">
        <f t="shared" si="0"/>
        <v>1487</v>
      </c>
      <c r="E19" s="73">
        <v>703</v>
      </c>
      <c r="F19" s="73">
        <v>784</v>
      </c>
      <c r="G19" s="76">
        <v>685</v>
      </c>
      <c r="H19" s="85"/>
      <c r="I19" s="349"/>
      <c r="J19" s="344" t="s">
        <v>200</v>
      </c>
      <c r="K19" s="74"/>
      <c r="L19" s="73">
        <f t="shared" si="1"/>
        <v>3378</v>
      </c>
      <c r="M19" s="73">
        <v>1586</v>
      </c>
      <c r="N19" s="73">
        <v>1792</v>
      </c>
      <c r="O19" s="72">
        <v>1642</v>
      </c>
      <c r="AC19" s="55"/>
    </row>
    <row r="20" spans="1:29" s="61" customFormat="1" ht="21" customHeight="1">
      <c r="A20" s="77"/>
      <c r="B20" s="75" t="s">
        <v>199</v>
      </c>
      <c r="C20" s="353"/>
      <c r="D20" s="79">
        <f t="shared" si="0"/>
        <v>1233</v>
      </c>
      <c r="E20" s="73">
        <v>595</v>
      </c>
      <c r="F20" s="73">
        <v>638</v>
      </c>
      <c r="G20" s="76">
        <v>606</v>
      </c>
      <c r="H20" s="85"/>
      <c r="I20" s="349"/>
      <c r="J20" s="344" t="s">
        <v>198</v>
      </c>
      <c r="K20" s="74"/>
      <c r="L20" s="73">
        <f t="shared" si="1"/>
        <v>2808</v>
      </c>
      <c r="M20" s="73">
        <v>1352</v>
      </c>
      <c r="N20" s="73">
        <v>1456</v>
      </c>
      <c r="O20" s="72">
        <v>1396</v>
      </c>
      <c r="AC20" s="55"/>
    </row>
    <row r="21" spans="1:29" s="61" customFormat="1" ht="21" customHeight="1">
      <c r="A21" s="77"/>
      <c r="B21" s="75" t="s">
        <v>197</v>
      </c>
      <c r="C21" s="353"/>
      <c r="D21" s="79">
        <f t="shared" si="0"/>
        <v>791</v>
      </c>
      <c r="E21" s="73">
        <v>382</v>
      </c>
      <c r="F21" s="73">
        <v>409</v>
      </c>
      <c r="G21" s="76">
        <v>420</v>
      </c>
      <c r="H21" s="85"/>
      <c r="I21" s="349"/>
      <c r="J21" s="344" t="s">
        <v>196</v>
      </c>
      <c r="K21" s="74"/>
      <c r="L21" s="73">
        <f t="shared" si="1"/>
        <v>2531</v>
      </c>
      <c r="M21" s="73">
        <v>1268</v>
      </c>
      <c r="N21" s="73">
        <v>1263</v>
      </c>
      <c r="O21" s="72">
        <v>1171</v>
      </c>
      <c r="AC21" s="55"/>
    </row>
    <row r="22" spans="1:29" s="61" customFormat="1" ht="21" customHeight="1">
      <c r="A22" s="77"/>
      <c r="B22" s="75" t="s">
        <v>195</v>
      </c>
      <c r="C22" s="353"/>
      <c r="D22" s="79">
        <f t="shared" si="0"/>
        <v>2606</v>
      </c>
      <c r="E22" s="73">
        <v>1236</v>
      </c>
      <c r="F22" s="73">
        <v>1370</v>
      </c>
      <c r="G22" s="76">
        <v>1208</v>
      </c>
      <c r="H22" s="85"/>
      <c r="I22" s="349"/>
      <c r="J22" s="344" t="s">
        <v>194</v>
      </c>
      <c r="K22" s="74"/>
      <c r="L22" s="73">
        <f t="shared" si="1"/>
        <v>3659</v>
      </c>
      <c r="M22" s="73">
        <v>1763</v>
      </c>
      <c r="N22" s="73">
        <v>1896</v>
      </c>
      <c r="O22" s="72">
        <v>1682</v>
      </c>
      <c r="AC22" s="55"/>
    </row>
    <row r="23" spans="1:29" s="61" customFormat="1" ht="21" customHeight="1">
      <c r="A23" s="77"/>
      <c r="B23" s="75" t="s">
        <v>193</v>
      </c>
      <c r="C23" s="353"/>
      <c r="D23" s="79">
        <f t="shared" si="0"/>
        <v>2477</v>
      </c>
      <c r="E23" s="73">
        <v>1245</v>
      </c>
      <c r="F23" s="73">
        <v>1232</v>
      </c>
      <c r="G23" s="76">
        <v>1061</v>
      </c>
      <c r="H23" s="85"/>
      <c r="I23" s="349"/>
      <c r="J23" s="344" t="s">
        <v>192</v>
      </c>
      <c r="K23" s="74"/>
      <c r="L23" s="73">
        <f t="shared" si="1"/>
        <v>1015</v>
      </c>
      <c r="M23" s="73">
        <v>574</v>
      </c>
      <c r="N23" s="73">
        <v>441</v>
      </c>
      <c r="O23" s="72">
        <v>634</v>
      </c>
      <c r="AC23" s="55"/>
    </row>
    <row r="24" spans="1:29" s="61" customFormat="1" ht="21" customHeight="1">
      <c r="A24" s="77"/>
      <c r="B24" s="75" t="s">
        <v>191</v>
      </c>
      <c r="C24" s="353"/>
      <c r="D24" s="79">
        <f t="shared" si="0"/>
        <v>2143</v>
      </c>
      <c r="E24" s="73">
        <v>1049</v>
      </c>
      <c r="F24" s="73">
        <v>1094</v>
      </c>
      <c r="G24" s="76">
        <v>867</v>
      </c>
      <c r="H24" s="85"/>
      <c r="I24" s="349"/>
      <c r="J24" s="344" t="s">
        <v>190</v>
      </c>
      <c r="K24" s="74"/>
      <c r="L24" s="73">
        <f t="shared" si="1"/>
        <v>1206</v>
      </c>
      <c r="M24" s="73">
        <v>577</v>
      </c>
      <c r="N24" s="73">
        <v>629</v>
      </c>
      <c r="O24" s="72">
        <v>483</v>
      </c>
      <c r="AC24" s="55"/>
    </row>
    <row r="25" spans="1:29" s="61" customFormat="1" ht="21" customHeight="1">
      <c r="A25" s="77"/>
      <c r="B25" s="75" t="s">
        <v>189</v>
      </c>
      <c r="C25" s="353"/>
      <c r="D25" s="79">
        <f t="shared" si="0"/>
        <v>858</v>
      </c>
      <c r="E25" s="73">
        <v>405</v>
      </c>
      <c r="F25" s="73">
        <v>453</v>
      </c>
      <c r="G25" s="76">
        <v>447</v>
      </c>
      <c r="H25" s="85"/>
      <c r="I25" s="349"/>
      <c r="J25" s="344" t="s">
        <v>188</v>
      </c>
      <c r="K25" s="74"/>
      <c r="L25" s="73">
        <f t="shared" si="1"/>
        <v>706</v>
      </c>
      <c r="M25" s="73">
        <v>343</v>
      </c>
      <c r="N25" s="73">
        <v>363</v>
      </c>
      <c r="O25" s="72">
        <v>358</v>
      </c>
      <c r="AC25" s="55"/>
    </row>
    <row r="26" spans="1:29" s="61" customFormat="1" ht="21" customHeight="1">
      <c r="A26" s="77"/>
      <c r="B26" s="75" t="s">
        <v>187</v>
      </c>
      <c r="C26" s="353"/>
      <c r="D26" s="79">
        <f t="shared" si="0"/>
        <v>3153</v>
      </c>
      <c r="E26" s="73">
        <v>1500</v>
      </c>
      <c r="F26" s="73">
        <v>1653</v>
      </c>
      <c r="G26" s="76">
        <v>1588</v>
      </c>
      <c r="H26" s="85"/>
      <c r="I26" s="349"/>
      <c r="J26" s="344" t="s">
        <v>186</v>
      </c>
      <c r="K26" s="74"/>
      <c r="L26" s="73">
        <f t="shared" si="1"/>
        <v>1461</v>
      </c>
      <c r="M26" s="73">
        <v>719</v>
      </c>
      <c r="N26" s="73">
        <v>742</v>
      </c>
      <c r="O26" s="72">
        <v>711</v>
      </c>
      <c r="AC26" s="55"/>
    </row>
    <row r="27" spans="1:29" s="61" customFormat="1" ht="21" customHeight="1">
      <c r="A27" s="77"/>
      <c r="B27" s="75" t="s">
        <v>185</v>
      </c>
      <c r="C27" s="353"/>
      <c r="D27" s="79">
        <f t="shared" si="0"/>
        <v>2963</v>
      </c>
      <c r="E27" s="73">
        <v>1439</v>
      </c>
      <c r="F27" s="73">
        <v>1524</v>
      </c>
      <c r="G27" s="76">
        <v>1504</v>
      </c>
      <c r="H27" s="85"/>
      <c r="I27" s="349"/>
      <c r="J27" s="344" t="s">
        <v>184</v>
      </c>
      <c r="K27" s="74"/>
      <c r="L27" s="73">
        <f t="shared" si="1"/>
        <v>1350</v>
      </c>
      <c r="M27" s="73">
        <v>676</v>
      </c>
      <c r="N27" s="73">
        <v>674</v>
      </c>
      <c r="O27" s="72">
        <v>637</v>
      </c>
      <c r="AC27" s="55"/>
    </row>
    <row r="28" spans="1:29" s="61" customFormat="1" ht="21" customHeight="1">
      <c r="A28" s="77"/>
      <c r="B28" s="75" t="s">
        <v>183</v>
      </c>
      <c r="C28" s="353"/>
      <c r="D28" s="79">
        <f t="shared" si="0"/>
        <v>1812</v>
      </c>
      <c r="E28" s="73">
        <v>884</v>
      </c>
      <c r="F28" s="73">
        <v>928</v>
      </c>
      <c r="G28" s="76">
        <v>866</v>
      </c>
      <c r="H28" s="85"/>
      <c r="I28" s="349"/>
      <c r="J28" s="344" t="s">
        <v>182</v>
      </c>
      <c r="K28" s="74"/>
      <c r="L28" s="73">
        <f t="shared" si="1"/>
        <v>1454</v>
      </c>
      <c r="M28" s="73">
        <v>710</v>
      </c>
      <c r="N28" s="73">
        <v>744</v>
      </c>
      <c r="O28" s="72">
        <v>688</v>
      </c>
      <c r="AC28" s="55"/>
    </row>
    <row r="29" spans="1:29" s="61" customFormat="1" ht="21" customHeight="1">
      <c r="A29" s="77"/>
      <c r="B29" s="75" t="s">
        <v>181</v>
      </c>
      <c r="C29" s="353"/>
      <c r="D29" s="79">
        <f t="shared" si="0"/>
        <v>841</v>
      </c>
      <c r="E29" s="73">
        <v>444</v>
      </c>
      <c r="F29" s="73">
        <v>397</v>
      </c>
      <c r="G29" s="76">
        <v>455</v>
      </c>
      <c r="H29" s="85"/>
      <c r="I29" s="349"/>
      <c r="J29" s="344" t="s">
        <v>180</v>
      </c>
      <c r="K29" s="74"/>
      <c r="L29" s="73">
        <f t="shared" si="1"/>
        <v>1876</v>
      </c>
      <c r="M29" s="73">
        <v>996</v>
      </c>
      <c r="N29" s="73">
        <v>880</v>
      </c>
      <c r="O29" s="72">
        <v>979</v>
      </c>
      <c r="AC29" s="55"/>
    </row>
    <row r="30" spans="1:29" s="61" customFormat="1" ht="21" customHeight="1">
      <c r="A30" s="77"/>
      <c r="B30" s="75" t="s">
        <v>179</v>
      </c>
      <c r="C30" s="353"/>
      <c r="D30" s="79">
        <f t="shared" si="0"/>
        <v>1781</v>
      </c>
      <c r="E30" s="73">
        <v>727</v>
      </c>
      <c r="F30" s="73">
        <v>1054</v>
      </c>
      <c r="G30" s="76">
        <v>999</v>
      </c>
      <c r="H30" s="85"/>
      <c r="I30" s="349"/>
      <c r="J30" s="344" t="s">
        <v>178</v>
      </c>
      <c r="K30" s="74"/>
      <c r="L30" s="73">
        <f t="shared" si="1"/>
        <v>1545</v>
      </c>
      <c r="M30" s="73">
        <v>768</v>
      </c>
      <c r="N30" s="73">
        <v>777</v>
      </c>
      <c r="O30" s="72">
        <v>605</v>
      </c>
      <c r="AC30" s="55"/>
    </row>
    <row r="31" spans="1:29" s="61" customFormat="1" ht="21" customHeight="1">
      <c r="A31" s="77"/>
      <c r="B31" s="75" t="s">
        <v>177</v>
      </c>
      <c r="C31" s="353"/>
      <c r="D31" s="79">
        <f t="shared" si="0"/>
        <v>1519</v>
      </c>
      <c r="E31" s="73">
        <v>752</v>
      </c>
      <c r="F31" s="73">
        <v>767</v>
      </c>
      <c r="G31" s="76">
        <v>813</v>
      </c>
      <c r="H31" s="85"/>
      <c r="I31" s="349"/>
      <c r="J31" s="344" t="s">
        <v>176</v>
      </c>
      <c r="K31" s="74"/>
      <c r="L31" s="73">
        <f t="shared" si="1"/>
        <v>3063</v>
      </c>
      <c r="M31" s="73">
        <v>1447</v>
      </c>
      <c r="N31" s="73">
        <v>1616</v>
      </c>
      <c r="O31" s="72">
        <v>1383</v>
      </c>
      <c r="AC31" s="55"/>
    </row>
    <row r="32" spans="1:29" s="61" customFormat="1" ht="21" customHeight="1">
      <c r="A32" s="77"/>
      <c r="B32" s="75" t="s">
        <v>175</v>
      </c>
      <c r="C32" s="353"/>
      <c r="D32" s="79">
        <f t="shared" si="0"/>
        <v>6185</v>
      </c>
      <c r="E32" s="73">
        <v>3063</v>
      </c>
      <c r="F32" s="73">
        <v>3122</v>
      </c>
      <c r="G32" s="76">
        <v>2865</v>
      </c>
      <c r="H32" s="85"/>
      <c r="I32" s="349"/>
      <c r="J32" s="344" t="s">
        <v>174</v>
      </c>
      <c r="K32" s="74"/>
      <c r="L32" s="73">
        <f t="shared" si="1"/>
        <v>3723</v>
      </c>
      <c r="M32" s="73">
        <v>2051</v>
      </c>
      <c r="N32" s="73">
        <v>1672</v>
      </c>
      <c r="O32" s="72">
        <v>2052</v>
      </c>
      <c r="AC32" s="55"/>
    </row>
    <row r="33" spans="1:29" s="61" customFormat="1" ht="21" customHeight="1">
      <c r="A33" s="77"/>
      <c r="B33" s="75" t="s">
        <v>161</v>
      </c>
      <c r="C33" s="74"/>
      <c r="D33" s="79">
        <f>SUM(E33:F33)</f>
        <v>4262</v>
      </c>
      <c r="E33" s="73">
        <v>2019</v>
      </c>
      <c r="F33" s="73">
        <v>2243</v>
      </c>
      <c r="G33" s="76">
        <v>1943</v>
      </c>
      <c r="H33" s="85"/>
      <c r="I33" s="349"/>
      <c r="J33" s="344" t="s">
        <v>172</v>
      </c>
      <c r="K33" s="74"/>
      <c r="L33" s="73">
        <f t="shared" si="1"/>
        <v>1910</v>
      </c>
      <c r="M33" s="73">
        <v>889</v>
      </c>
      <c r="N33" s="73">
        <v>1021</v>
      </c>
      <c r="O33" s="72">
        <v>882</v>
      </c>
      <c r="AC33" s="55"/>
    </row>
    <row r="34" spans="1:29" s="61" customFormat="1" ht="21" customHeight="1">
      <c r="A34" s="77"/>
      <c r="B34" s="75" t="s">
        <v>173</v>
      </c>
      <c r="C34" s="353"/>
      <c r="D34" s="79">
        <f t="shared" si="0"/>
        <v>3489</v>
      </c>
      <c r="E34" s="73">
        <v>1659</v>
      </c>
      <c r="F34" s="73">
        <v>1830</v>
      </c>
      <c r="G34" s="76">
        <v>1651</v>
      </c>
      <c r="H34" s="85"/>
      <c r="I34" s="349"/>
      <c r="J34" s="344" t="s">
        <v>170</v>
      </c>
      <c r="K34" s="74"/>
      <c r="L34" s="73">
        <f t="shared" si="1"/>
        <v>2868</v>
      </c>
      <c r="M34" s="73">
        <v>1322</v>
      </c>
      <c r="N34" s="73">
        <v>1546</v>
      </c>
      <c r="O34" s="72">
        <v>1267</v>
      </c>
      <c r="AC34" s="55"/>
    </row>
    <row r="35" spans="1:29" s="61" customFormat="1" ht="21" customHeight="1">
      <c r="A35" s="77"/>
      <c r="B35" s="75" t="s">
        <v>171</v>
      </c>
      <c r="C35" s="353"/>
      <c r="D35" s="79">
        <f t="shared" si="0"/>
        <v>593</v>
      </c>
      <c r="E35" s="73">
        <v>290</v>
      </c>
      <c r="F35" s="73">
        <v>303</v>
      </c>
      <c r="G35" s="76">
        <v>273</v>
      </c>
      <c r="H35" s="85"/>
      <c r="I35" s="349"/>
      <c r="J35" s="344" t="s">
        <v>168</v>
      </c>
      <c r="K35" s="74"/>
      <c r="L35" s="73">
        <f t="shared" si="1"/>
        <v>3592</v>
      </c>
      <c r="M35" s="73">
        <v>1736</v>
      </c>
      <c r="N35" s="73">
        <v>1856</v>
      </c>
      <c r="O35" s="72">
        <v>1597</v>
      </c>
      <c r="AC35" s="55"/>
    </row>
    <row r="36" spans="1:29" s="61" customFormat="1" ht="21" customHeight="1">
      <c r="A36" s="351"/>
      <c r="B36" s="75" t="s">
        <v>169</v>
      </c>
      <c r="C36" s="353"/>
      <c r="D36" s="79">
        <f t="shared" si="0"/>
        <v>1283</v>
      </c>
      <c r="E36" s="73">
        <v>620</v>
      </c>
      <c r="F36" s="73">
        <v>663</v>
      </c>
      <c r="G36" s="76">
        <v>576</v>
      </c>
      <c r="H36" s="85"/>
      <c r="I36" s="349"/>
      <c r="J36" s="344" t="s">
        <v>166</v>
      </c>
      <c r="K36" s="74"/>
      <c r="L36" s="73">
        <f t="shared" si="1"/>
        <v>2716</v>
      </c>
      <c r="M36" s="73">
        <v>1316</v>
      </c>
      <c r="N36" s="73">
        <v>1400</v>
      </c>
      <c r="O36" s="72">
        <v>1259</v>
      </c>
      <c r="AC36" s="55"/>
    </row>
    <row r="37" spans="1:29" s="61" customFormat="1" ht="21" customHeight="1">
      <c r="A37" s="343"/>
      <c r="B37" s="75" t="s">
        <v>167</v>
      </c>
      <c r="C37" s="353"/>
      <c r="D37" s="73">
        <f t="shared" si="0"/>
        <v>236</v>
      </c>
      <c r="E37" s="73">
        <v>120</v>
      </c>
      <c r="F37" s="73">
        <v>116</v>
      </c>
      <c r="G37" s="76">
        <v>129</v>
      </c>
      <c r="H37" s="350"/>
      <c r="I37" s="363"/>
      <c r="J37" s="401" t="s">
        <v>164</v>
      </c>
      <c r="K37" s="74"/>
      <c r="L37" s="73">
        <f t="shared" si="1"/>
        <v>2189</v>
      </c>
      <c r="M37" s="73">
        <v>1052</v>
      </c>
      <c r="N37" s="73">
        <v>1137</v>
      </c>
      <c r="O37" s="72">
        <v>1231</v>
      </c>
      <c r="AC37" s="55"/>
    </row>
    <row r="38" spans="1:29" s="61" customFormat="1" ht="21" customHeight="1">
      <c r="A38" s="77"/>
      <c r="B38" s="402" t="s">
        <v>165</v>
      </c>
      <c r="C38" s="403"/>
      <c r="D38" s="73">
        <f t="shared" si="0"/>
        <v>4366</v>
      </c>
      <c r="E38" s="404">
        <v>2171</v>
      </c>
      <c r="F38" s="404">
        <v>2195</v>
      </c>
      <c r="G38" s="405">
        <v>1844</v>
      </c>
      <c r="H38" s="85"/>
      <c r="I38" s="349"/>
      <c r="J38" s="344" t="s">
        <v>162</v>
      </c>
      <c r="K38" s="74"/>
      <c r="L38" s="73">
        <f t="shared" si="1"/>
        <v>1998</v>
      </c>
      <c r="M38" s="73">
        <v>920</v>
      </c>
      <c r="N38" s="73">
        <v>1078</v>
      </c>
      <c r="O38" s="72">
        <v>870</v>
      </c>
      <c r="AC38" s="55"/>
    </row>
    <row r="39" spans="1:29" s="61" customFormat="1" ht="21" customHeight="1">
      <c r="A39" s="77"/>
      <c r="B39" s="75" t="s">
        <v>163</v>
      </c>
      <c r="C39" s="74"/>
      <c r="D39" s="79">
        <f t="shared" si="0"/>
        <v>4041</v>
      </c>
      <c r="E39" s="73">
        <v>1953</v>
      </c>
      <c r="F39" s="73">
        <v>2088</v>
      </c>
      <c r="G39" s="76">
        <v>1961</v>
      </c>
      <c r="H39" s="85"/>
      <c r="I39" s="349"/>
      <c r="J39" s="344" t="s">
        <v>160</v>
      </c>
      <c r="K39" s="74"/>
      <c r="L39" s="73">
        <f t="shared" si="1"/>
        <v>3468</v>
      </c>
      <c r="M39" s="73">
        <v>1728</v>
      </c>
      <c r="N39" s="73">
        <v>1740</v>
      </c>
      <c r="O39" s="72">
        <v>1887</v>
      </c>
      <c r="AC39" s="55"/>
    </row>
    <row r="40" spans="1:29" s="61" customFormat="1" ht="21" customHeight="1">
      <c r="A40" s="77"/>
      <c r="B40" s="75" t="s">
        <v>159</v>
      </c>
      <c r="C40" s="74"/>
      <c r="D40" s="79">
        <f t="shared" si="0"/>
        <v>2083</v>
      </c>
      <c r="E40" s="73">
        <v>1027</v>
      </c>
      <c r="F40" s="73">
        <v>1056</v>
      </c>
      <c r="G40" s="76">
        <v>1013</v>
      </c>
      <c r="H40" s="85"/>
      <c r="I40" s="349"/>
      <c r="J40" s="344" t="s">
        <v>158</v>
      </c>
      <c r="K40" s="74"/>
      <c r="L40" s="73">
        <f t="shared" si="1"/>
        <v>3933</v>
      </c>
      <c r="M40" s="73">
        <v>1872</v>
      </c>
      <c r="N40" s="73">
        <v>2061</v>
      </c>
      <c r="O40" s="72">
        <v>1799</v>
      </c>
      <c r="AC40" s="55"/>
    </row>
    <row r="41" spans="1:29" s="61" customFormat="1" ht="21" customHeight="1">
      <c r="A41" s="77"/>
      <c r="B41" s="75" t="s">
        <v>157</v>
      </c>
      <c r="C41" s="74"/>
      <c r="D41" s="79">
        <f t="shared" si="0"/>
        <v>892</v>
      </c>
      <c r="E41" s="73">
        <v>438</v>
      </c>
      <c r="F41" s="73">
        <v>454</v>
      </c>
      <c r="G41" s="76">
        <v>445</v>
      </c>
      <c r="H41" s="85"/>
      <c r="I41" s="349"/>
      <c r="J41" s="344" t="s">
        <v>156</v>
      </c>
      <c r="K41" s="74"/>
      <c r="L41" s="73">
        <f t="shared" si="1"/>
        <v>954</v>
      </c>
      <c r="M41" s="73">
        <v>597</v>
      </c>
      <c r="N41" s="73">
        <v>357</v>
      </c>
      <c r="O41" s="72">
        <v>622</v>
      </c>
      <c r="AC41" s="55"/>
    </row>
    <row r="42" spans="1:29" s="61" customFormat="1" ht="21" customHeight="1" thickBot="1">
      <c r="A42" s="71"/>
      <c r="B42" s="70" t="s">
        <v>155</v>
      </c>
      <c r="C42" s="69"/>
      <c r="D42" s="68">
        <f t="shared" si="0"/>
        <v>556</v>
      </c>
      <c r="E42" s="68">
        <v>308</v>
      </c>
      <c r="F42" s="68">
        <v>248</v>
      </c>
      <c r="G42" s="67">
        <v>371</v>
      </c>
      <c r="H42" s="85"/>
      <c r="I42" s="349"/>
      <c r="J42" s="345"/>
      <c r="K42" s="66"/>
      <c r="L42" s="65"/>
      <c r="M42" s="65"/>
      <c r="N42" s="65"/>
      <c r="O42" s="64"/>
      <c r="AC42" s="55"/>
    </row>
    <row r="43" spans="1:29" ht="11.25" customHeight="1">
      <c r="B43" s="62"/>
      <c r="C43" s="61"/>
      <c r="D43" s="63"/>
      <c r="E43" s="53"/>
      <c r="F43" s="53"/>
      <c r="G43" s="53"/>
      <c r="H43" s="61"/>
      <c r="I43" s="61"/>
      <c r="J43" s="62"/>
      <c r="K43" s="61"/>
      <c r="L43" s="60"/>
      <c r="M43" s="53"/>
      <c r="N43" s="53"/>
      <c r="O43" s="53"/>
    </row>
    <row r="44" spans="1:29">
      <c r="D44" s="59"/>
      <c r="L44" s="59"/>
    </row>
    <row r="46" spans="1:29" ht="8.25" customHeight="1"/>
    <row r="47" spans="1:29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R47" s="57"/>
      <c r="S47" s="57"/>
      <c r="T47" s="57"/>
      <c r="U47" s="57"/>
      <c r="V47" s="57"/>
      <c r="W47" s="57"/>
      <c r="X47" s="57"/>
      <c r="Y47" s="57"/>
      <c r="Z47" s="57"/>
      <c r="AA47" s="56"/>
    </row>
    <row r="48" spans="1:29">
      <c r="Q48" s="51"/>
      <c r="R48" s="53"/>
      <c r="S48" s="53"/>
      <c r="T48" s="53"/>
      <c r="U48" s="53"/>
      <c r="V48" s="53"/>
      <c r="W48" s="53"/>
      <c r="X48" s="53"/>
      <c r="Y48" s="53"/>
      <c r="Z48" s="53"/>
      <c r="AA48" s="53"/>
      <c r="AC48" s="52"/>
    </row>
    <row r="49" spans="17:29">
      <c r="R49" s="53"/>
      <c r="S49" s="53"/>
      <c r="T49" s="53"/>
      <c r="U49" s="55"/>
      <c r="V49" s="55"/>
      <c r="W49" s="55"/>
      <c r="X49" s="55"/>
      <c r="Y49" s="55"/>
      <c r="Z49" s="55"/>
      <c r="AA49" s="55"/>
    </row>
    <row r="50" spans="17:29">
      <c r="Q50" s="54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2"/>
    </row>
    <row r="51" spans="17:29">
      <c r="Q51" s="54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2"/>
    </row>
    <row r="52" spans="17:29">
      <c r="Q52" s="54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2"/>
    </row>
    <row r="53" spans="17:29">
      <c r="Q53" s="54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2"/>
    </row>
    <row r="54" spans="17:29">
      <c r="Q54" s="54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2"/>
    </row>
    <row r="55" spans="17:29">
      <c r="Q55" s="54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2"/>
    </row>
    <row r="56" spans="17:29">
      <c r="Q56" s="54"/>
      <c r="R56" s="53"/>
      <c r="S56" s="53"/>
      <c r="T56" s="53"/>
      <c r="U56" s="55"/>
      <c r="V56" s="53"/>
      <c r="W56" s="53"/>
      <c r="X56" s="55"/>
      <c r="Y56" s="53"/>
      <c r="Z56" s="53"/>
      <c r="AA56" s="55"/>
      <c r="AB56" s="53"/>
      <c r="AC56" s="52"/>
    </row>
    <row r="57" spans="17:29">
      <c r="Q57" s="54"/>
      <c r="R57" s="53"/>
      <c r="S57" s="53"/>
      <c r="T57" s="53"/>
      <c r="U57" s="55"/>
      <c r="V57" s="53"/>
      <c r="W57" s="53"/>
      <c r="X57" s="55"/>
      <c r="Y57" s="53"/>
      <c r="Z57" s="53"/>
      <c r="AA57" s="55"/>
      <c r="AB57" s="53"/>
      <c r="AC57" s="52"/>
    </row>
    <row r="58" spans="17:29">
      <c r="Q58" s="54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2"/>
    </row>
    <row r="59" spans="17:29">
      <c r="Q59" s="54"/>
      <c r="R59" s="53"/>
      <c r="S59" s="53"/>
      <c r="T59" s="53"/>
      <c r="U59" s="53"/>
      <c r="V59" s="53"/>
      <c r="W59" s="53"/>
      <c r="X59" s="53"/>
      <c r="Y59" s="53"/>
      <c r="Z59" s="53"/>
      <c r="AA59" s="55"/>
      <c r="AB59" s="53"/>
      <c r="AC59" s="52"/>
    </row>
    <row r="60" spans="17:29">
      <c r="Q60" s="54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2"/>
    </row>
    <row r="61" spans="17:29">
      <c r="Q61" s="54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2"/>
    </row>
    <row r="62" spans="17:29">
      <c r="Q62" s="54"/>
      <c r="R62" s="53"/>
      <c r="S62" s="53"/>
      <c r="T62" s="53"/>
      <c r="U62" s="55"/>
      <c r="V62" s="53"/>
      <c r="W62" s="53"/>
      <c r="X62" s="55"/>
      <c r="Y62" s="53"/>
      <c r="Z62" s="53"/>
      <c r="AA62" s="55"/>
      <c r="AB62" s="53"/>
      <c r="AC62" s="52"/>
    </row>
    <row r="63" spans="17:29">
      <c r="Q63" s="54"/>
      <c r="R63" s="53"/>
      <c r="S63" s="53"/>
      <c r="T63" s="53"/>
      <c r="U63" s="55"/>
      <c r="V63" s="53"/>
      <c r="W63" s="53"/>
      <c r="X63" s="55"/>
      <c r="Y63" s="53"/>
      <c r="Z63" s="53"/>
      <c r="AA63" s="55"/>
      <c r="AB63" s="53"/>
      <c r="AC63" s="52"/>
    </row>
    <row r="64" spans="17:29">
      <c r="Q64" s="54"/>
      <c r="R64" s="53"/>
      <c r="S64" s="53"/>
      <c r="T64" s="53"/>
      <c r="U64" s="55"/>
      <c r="V64" s="53"/>
      <c r="W64" s="53"/>
      <c r="X64" s="55"/>
      <c r="Y64" s="53"/>
      <c r="Z64" s="53"/>
      <c r="AA64" s="55"/>
      <c r="AB64" s="53"/>
      <c r="AC64" s="52"/>
    </row>
    <row r="65" spans="17:29">
      <c r="Q65" s="54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2"/>
    </row>
    <row r="66" spans="17:29">
      <c r="Q66" s="54"/>
      <c r="R66" s="53"/>
      <c r="S66" s="53"/>
      <c r="T66" s="53"/>
      <c r="U66" s="53"/>
      <c r="V66" s="53"/>
      <c r="W66" s="53"/>
      <c r="X66" s="53"/>
      <c r="Y66" s="53"/>
      <c r="Z66" s="53"/>
      <c r="AA66" s="55"/>
      <c r="AB66" s="53"/>
      <c r="AC66" s="52"/>
    </row>
    <row r="67" spans="17:29">
      <c r="Q67" s="54"/>
      <c r="R67" s="53"/>
      <c r="S67" s="53"/>
      <c r="T67" s="53"/>
      <c r="U67" s="55"/>
      <c r="V67" s="53"/>
      <c r="W67" s="53"/>
      <c r="X67" s="55"/>
      <c r="Y67" s="53"/>
      <c r="Z67" s="53"/>
      <c r="AA67" s="55"/>
      <c r="AB67" s="53"/>
      <c r="AC67" s="52"/>
    </row>
    <row r="68" spans="17:29">
      <c r="Q68" s="54"/>
      <c r="R68" s="53"/>
      <c r="S68" s="53"/>
      <c r="T68" s="53"/>
      <c r="U68" s="55"/>
      <c r="V68" s="53"/>
      <c r="W68" s="53"/>
      <c r="X68" s="55"/>
      <c r="Y68" s="53"/>
      <c r="Z68" s="53"/>
      <c r="AA68" s="55"/>
      <c r="AB68" s="53"/>
      <c r="AC68" s="52"/>
    </row>
    <row r="69" spans="17:29">
      <c r="Q69" s="54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2"/>
    </row>
    <row r="70" spans="17:29">
      <c r="Q70" s="54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2"/>
    </row>
    <row r="71" spans="17:29">
      <c r="Q71" s="54"/>
      <c r="R71" s="53"/>
      <c r="S71" s="53"/>
      <c r="T71" s="53"/>
      <c r="U71" s="55"/>
      <c r="V71" s="53"/>
      <c r="W71" s="53"/>
      <c r="X71" s="53"/>
      <c r="Y71" s="53"/>
      <c r="Z71" s="53"/>
      <c r="AA71" s="55"/>
      <c r="AB71" s="53"/>
      <c r="AC71" s="52"/>
    </row>
    <row r="72" spans="17:29">
      <c r="Q72" s="54"/>
      <c r="R72" s="55"/>
      <c r="S72" s="53"/>
      <c r="T72" s="53"/>
      <c r="U72" s="55"/>
      <c r="V72" s="53"/>
      <c r="W72" s="53"/>
      <c r="X72" s="55"/>
      <c r="Y72" s="53"/>
      <c r="Z72" s="53"/>
      <c r="AA72" s="55"/>
      <c r="AB72" s="53"/>
      <c r="AC72" s="52"/>
    </row>
    <row r="73" spans="17:29">
      <c r="Q73" s="54"/>
      <c r="R73" s="53"/>
      <c r="S73" s="53"/>
      <c r="T73" s="53"/>
      <c r="U73" s="55"/>
      <c r="V73" s="53"/>
      <c r="W73" s="53"/>
      <c r="X73" s="55"/>
      <c r="Y73" s="53"/>
      <c r="Z73" s="53"/>
      <c r="AA73" s="55"/>
      <c r="AB73" s="53"/>
      <c r="AC73" s="52"/>
    </row>
    <row r="74" spans="17:29">
      <c r="Q74" s="54"/>
      <c r="R74" s="53"/>
      <c r="S74" s="53"/>
      <c r="T74" s="53"/>
      <c r="U74" s="55"/>
      <c r="V74" s="53"/>
      <c r="W74" s="53"/>
      <c r="X74" s="55"/>
      <c r="Y74" s="53"/>
      <c r="Z74" s="53"/>
      <c r="AA74" s="55"/>
      <c r="AB74" s="53"/>
      <c r="AC74" s="52"/>
    </row>
    <row r="75" spans="17:29">
      <c r="Q75" s="54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2"/>
    </row>
    <row r="76" spans="17:29">
      <c r="Q76" s="54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2"/>
    </row>
    <row r="77" spans="17:29">
      <c r="Q77" s="54"/>
      <c r="R77" s="55"/>
      <c r="S77" s="53"/>
      <c r="T77" s="53"/>
      <c r="U77" s="55"/>
      <c r="V77" s="53"/>
      <c r="W77" s="53"/>
      <c r="X77" s="55"/>
      <c r="Y77" s="53"/>
      <c r="Z77" s="53"/>
      <c r="AA77" s="55"/>
      <c r="AB77" s="53"/>
      <c r="AC77" s="52"/>
    </row>
    <row r="78" spans="17:29">
      <c r="Q78" s="54"/>
      <c r="R78" s="53"/>
      <c r="S78" s="53"/>
      <c r="T78" s="53"/>
      <c r="U78" s="55"/>
      <c r="V78" s="53"/>
      <c r="W78" s="53"/>
      <c r="X78" s="55"/>
      <c r="Y78" s="53"/>
      <c r="Z78" s="53"/>
      <c r="AA78" s="55"/>
      <c r="AB78" s="53"/>
      <c r="AC78" s="52"/>
    </row>
    <row r="79" spans="17:29">
      <c r="Q79" s="54"/>
      <c r="R79" s="53"/>
      <c r="S79" s="53"/>
      <c r="T79" s="53"/>
      <c r="U79" s="55"/>
      <c r="V79" s="53"/>
      <c r="W79" s="53"/>
      <c r="X79" s="55"/>
      <c r="Y79" s="53"/>
      <c r="Z79" s="53"/>
      <c r="AA79" s="55"/>
      <c r="AB79" s="53"/>
      <c r="AC79" s="52"/>
    </row>
    <row r="80" spans="17:29">
      <c r="Q80" s="54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2"/>
    </row>
    <row r="81" spans="17:29">
      <c r="Q81" s="54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2"/>
    </row>
    <row r="82" spans="17:29">
      <c r="Q82" s="54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2"/>
    </row>
    <row r="83" spans="17:29">
      <c r="Q83" s="54"/>
      <c r="R83" s="53"/>
      <c r="S83" s="53"/>
      <c r="T83" s="53"/>
      <c r="U83" s="55"/>
      <c r="V83" s="53"/>
      <c r="W83" s="53"/>
      <c r="X83" s="53"/>
      <c r="Y83" s="53"/>
      <c r="Z83" s="53"/>
      <c r="AA83" s="55"/>
      <c r="AB83" s="53"/>
      <c r="AC83" s="52"/>
    </row>
    <row r="84" spans="17:29">
      <c r="Q84" s="54"/>
      <c r="R84" s="55"/>
      <c r="S84" s="53"/>
      <c r="T84" s="53"/>
      <c r="U84" s="55"/>
      <c r="V84" s="53"/>
      <c r="W84" s="53"/>
      <c r="X84" s="55"/>
      <c r="Y84" s="53"/>
      <c r="Z84" s="53"/>
      <c r="AA84" s="55"/>
      <c r="AB84" s="53"/>
      <c r="AC84" s="52"/>
    </row>
    <row r="85" spans="17:29">
      <c r="Q85" s="54"/>
      <c r="R85" s="52"/>
      <c r="S85" s="53"/>
      <c r="T85" s="53"/>
      <c r="U85" s="51"/>
      <c r="V85" s="53"/>
      <c r="W85" s="53"/>
      <c r="X85" s="51"/>
      <c r="Y85" s="53"/>
      <c r="Z85" s="53"/>
      <c r="AA85" s="51"/>
      <c r="AB85" s="53"/>
      <c r="AC85" s="52"/>
    </row>
    <row r="86" spans="17:29">
      <c r="Q86" s="54"/>
      <c r="R86" s="52"/>
      <c r="S86" s="53"/>
      <c r="T86" s="53"/>
      <c r="U86" s="52"/>
      <c r="V86" s="53"/>
      <c r="W86" s="53"/>
      <c r="X86" s="52"/>
      <c r="Y86" s="53"/>
      <c r="Z86" s="53"/>
      <c r="AA86" s="52"/>
      <c r="AB86" s="53"/>
      <c r="AC86" s="52"/>
    </row>
    <row r="87" spans="17:29">
      <c r="Q87" s="54"/>
      <c r="R87" s="52"/>
      <c r="S87" s="53"/>
      <c r="T87" s="53"/>
      <c r="U87" s="52"/>
      <c r="V87" s="53"/>
      <c r="W87" s="53"/>
      <c r="X87" s="52"/>
      <c r="Y87" s="53"/>
      <c r="Z87" s="53"/>
      <c r="AA87" s="52"/>
      <c r="AB87" s="53"/>
      <c r="AC87" s="52"/>
    </row>
    <row r="88" spans="17:29">
      <c r="Q88" s="54"/>
      <c r="R88" s="52"/>
      <c r="S88" s="53"/>
      <c r="T88" s="53"/>
      <c r="U88" s="52"/>
      <c r="V88" s="53"/>
      <c r="W88" s="53"/>
      <c r="X88" s="52"/>
      <c r="Y88" s="53"/>
      <c r="Z88" s="53"/>
      <c r="AA88" s="52"/>
      <c r="AB88" s="53"/>
      <c r="AC88" s="52"/>
    </row>
    <row r="89" spans="17:29">
      <c r="Q89" s="54"/>
      <c r="R89" s="52"/>
      <c r="S89" s="53"/>
      <c r="T89" s="53"/>
      <c r="U89" s="52"/>
      <c r="V89" s="53"/>
      <c r="W89" s="53"/>
      <c r="X89" s="52"/>
      <c r="Y89" s="53"/>
      <c r="Z89" s="53"/>
      <c r="AA89" s="52"/>
      <c r="AB89" s="53"/>
      <c r="AC89" s="52"/>
    </row>
    <row r="90" spans="17:29">
      <c r="Q90" s="54"/>
      <c r="R90" s="52"/>
      <c r="S90" s="53"/>
      <c r="T90" s="53"/>
      <c r="U90" s="52"/>
      <c r="V90" s="53"/>
      <c r="W90" s="53"/>
      <c r="X90" s="52"/>
      <c r="Y90" s="53"/>
      <c r="Z90" s="53"/>
      <c r="AA90" s="52"/>
      <c r="AB90" s="53"/>
      <c r="AC90" s="52"/>
    </row>
    <row r="91" spans="17:29">
      <c r="Q91" s="54"/>
      <c r="R91" s="52"/>
      <c r="S91" s="53"/>
      <c r="T91" s="53"/>
      <c r="U91" s="52"/>
      <c r="V91" s="53"/>
      <c r="W91" s="53"/>
      <c r="X91" s="52"/>
      <c r="Y91" s="53"/>
      <c r="Z91" s="53"/>
      <c r="AA91" s="52"/>
      <c r="AB91" s="53"/>
      <c r="AC91" s="52"/>
    </row>
    <row r="92" spans="17:29">
      <c r="Q92" s="54"/>
      <c r="R92" s="52"/>
      <c r="S92" s="53"/>
      <c r="T92" s="53"/>
      <c r="U92" s="52"/>
      <c r="V92" s="53"/>
      <c r="W92" s="53"/>
      <c r="X92" s="52"/>
      <c r="Y92" s="53"/>
      <c r="Z92" s="53"/>
      <c r="AA92" s="52"/>
      <c r="AB92" s="53"/>
      <c r="AC92" s="52"/>
    </row>
    <row r="93" spans="17:29">
      <c r="Q93" s="54"/>
      <c r="R93" s="52"/>
      <c r="S93" s="53"/>
      <c r="T93" s="53"/>
      <c r="U93" s="52"/>
      <c r="V93" s="53"/>
      <c r="W93" s="53"/>
      <c r="X93" s="52"/>
      <c r="Y93" s="53"/>
      <c r="Z93" s="53"/>
      <c r="AA93" s="52"/>
      <c r="AB93" s="53"/>
      <c r="AC93" s="52"/>
    </row>
    <row r="94" spans="17:29">
      <c r="Q94" s="54"/>
      <c r="R94" s="52"/>
      <c r="S94" s="53"/>
      <c r="T94" s="53"/>
      <c r="U94" s="52"/>
      <c r="V94" s="53"/>
      <c r="W94" s="53"/>
      <c r="X94" s="52"/>
      <c r="Y94" s="53"/>
      <c r="Z94" s="53"/>
      <c r="AA94" s="52"/>
      <c r="AB94" s="53"/>
      <c r="AC94" s="52"/>
    </row>
    <row r="95" spans="17:29">
      <c r="Q95" s="54"/>
      <c r="R95" s="52"/>
      <c r="S95" s="53"/>
      <c r="T95" s="53"/>
      <c r="U95" s="52"/>
      <c r="V95" s="53"/>
      <c r="W95" s="53"/>
      <c r="X95" s="52"/>
      <c r="Y95" s="53"/>
      <c r="Z95" s="53"/>
      <c r="AA95" s="52"/>
      <c r="AB95" s="53"/>
      <c r="AC95" s="52"/>
    </row>
    <row r="96" spans="17:29">
      <c r="Q96" s="54"/>
      <c r="R96" s="52"/>
      <c r="S96" s="53"/>
      <c r="T96" s="53"/>
      <c r="U96" s="52"/>
      <c r="V96" s="53"/>
      <c r="W96" s="53"/>
      <c r="X96" s="52"/>
      <c r="Y96" s="53"/>
      <c r="Z96" s="53"/>
      <c r="AA96" s="52"/>
      <c r="AB96" s="53"/>
      <c r="AC96" s="52"/>
    </row>
    <row r="97" spans="17:29">
      <c r="Q97" s="54"/>
      <c r="R97" s="52"/>
      <c r="S97" s="53"/>
      <c r="T97" s="53"/>
      <c r="U97" s="52"/>
      <c r="V97" s="53"/>
      <c r="W97" s="53"/>
      <c r="X97" s="52"/>
      <c r="Y97" s="53"/>
      <c r="Z97" s="53"/>
      <c r="AA97" s="52"/>
      <c r="AB97" s="53"/>
      <c r="AC97" s="52"/>
    </row>
    <row r="98" spans="17:29">
      <c r="Q98" s="54"/>
      <c r="R98" s="52"/>
      <c r="S98" s="53"/>
      <c r="T98" s="53"/>
      <c r="U98" s="52"/>
      <c r="V98" s="53"/>
      <c r="W98" s="53"/>
      <c r="X98" s="52"/>
      <c r="Y98" s="53"/>
      <c r="Z98" s="53"/>
      <c r="AA98" s="52"/>
      <c r="AB98" s="53"/>
      <c r="AC98" s="52"/>
    </row>
    <row r="99" spans="17:29">
      <c r="Q99" s="54"/>
      <c r="R99" s="52"/>
      <c r="S99" s="53"/>
      <c r="T99" s="53"/>
      <c r="U99" s="52"/>
      <c r="V99" s="53"/>
      <c r="W99" s="53"/>
      <c r="X99" s="52"/>
      <c r="Y99" s="53"/>
      <c r="Z99" s="53"/>
      <c r="AA99" s="52"/>
      <c r="AB99" s="53"/>
      <c r="AC99" s="52"/>
    </row>
    <row r="100" spans="17:29">
      <c r="Q100" s="54"/>
      <c r="R100" s="52"/>
      <c r="S100" s="53"/>
      <c r="T100" s="53"/>
      <c r="U100" s="52"/>
      <c r="V100" s="53"/>
      <c r="W100" s="53"/>
      <c r="X100" s="52"/>
      <c r="Y100" s="53"/>
      <c r="Z100" s="53"/>
      <c r="AA100" s="52"/>
      <c r="AB100" s="53"/>
      <c r="AC100" s="52"/>
    </row>
    <row r="101" spans="17:29">
      <c r="Q101" s="54"/>
      <c r="R101" s="52"/>
      <c r="S101" s="53"/>
      <c r="T101" s="53"/>
      <c r="U101" s="52"/>
      <c r="V101" s="53"/>
      <c r="W101" s="53"/>
      <c r="X101" s="52"/>
      <c r="Y101" s="53"/>
      <c r="Z101" s="53"/>
      <c r="AA101" s="52"/>
      <c r="AB101" s="53"/>
      <c r="AC101" s="52"/>
    </row>
    <row r="102" spans="17:29">
      <c r="Q102" s="54"/>
      <c r="R102" s="52"/>
      <c r="S102" s="53"/>
      <c r="T102" s="53"/>
      <c r="U102" s="52"/>
      <c r="V102" s="53"/>
      <c r="W102" s="53"/>
      <c r="X102" s="52"/>
      <c r="Y102" s="53"/>
      <c r="Z102" s="53"/>
      <c r="AA102" s="52"/>
      <c r="AB102" s="53"/>
      <c r="AC102" s="52"/>
    </row>
    <row r="103" spans="17:29">
      <c r="Q103" s="54"/>
      <c r="R103" s="52"/>
      <c r="S103" s="53"/>
      <c r="T103" s="53"/>
      <c r="U103" s="52"/>
      <c r="V103" s="53"/>
      <c r="W103" s="53"/>
      <c r="X103" s="52"/>
      <c r="Y103" s="53"/>
      <c r="Z103" s="53"/>
      <c r="AA103" s="52"/>
      <c r="AB103" s="53"/>
      <c r="AC103" s="52"/>
    </row>
    <row r="104" spans="17:29">
      <c r="Q104" s="54"/>
      <c r="R104" s="52"/>
      <c r="S104" s="53"/>
      <c r="T104" s="53"/>
      <c r="U104" s="52"/>
      <c r="V104" s="53"/>
      <c r="W104" s="53"/>
      <c r="X104" s="52"/>
      <c r="Y104" s="53"/>
      <c r="Z104" s="53"/>
      <c r="AA104" s="52"/>
      <c r="AB104" s="53"/>
      <c r="AC104" s="52"/>
    </row>
    <row r="105" spans="17:29">
      <c r="Q105" s="54"/>
      <c r="R105" s="52"/>
      <c r="S105" s="53"/>
      <c r="T105" s="53"/>
      <c r="U105" s="52"/>
      <c r="V105" s="53"/>
      <c r="W105" s="53"/>
      <c r="X105" s="52"/>
      <c r="Y105" s="53"/>
      <c r="Z105" s="53"/>
      <c r="AA105" s="52"/>
      <c r="AB105" s="53"/>
      <c r="AC105" s="52"/>
    </row>
    <row r="106" spans="17:29">
      <c r="Q106" s="54"/>
      <c r="R106" s="52"/>
      <c r="S106" s="53"/>
      <c r="T106" s="53"/>
      <c r="U106" s="52"/>
      <c r="V106" s="53"/>
      <c r="W106" s="53"/>
      <c r="X106" s="52"/>
      <c r="Y106" s="53"/>
      <c r="Z106" s="53"/>
      <c r="AA106" s="52"/>
      <c r="AB106" s="53"/>
      <c r="AC106" s="52"/>
    </row>
    <row r="107" spans="17:29">
      <c r="Q107" s="54"/>
      <c r="R107" s="52"/>
      <c r="S107" s="53"/>
      <c r="T107" s="53"/>
      <c r="U107" s="52"/>
      <c r="V107" s="53"/>
      <c r="W107" s="53"/>
      <c r="X107" s="52"/>
      <c r="Y107" s="53"/>
      <c r="Z107" s="53"/>
      <c r="AA107" s="52"/>
      <c r="AB107" s="53"/>
      <c r="AC107" s="52"/>
    </row>
    <row r="108" spans="17:29">
      <c r="Q108" s="54"/>
      <c r="R108" s="52"/>
      <c r="S108" s="53"/>
      <c r="T108" s="53"/>
      <c r="U108" s="52"/>
      <c r="V108" s="53"/>
      <c r="W108" s="53"/>
      <c r="X108" s="52"/>
      <c r="Y108" s="53"/>
      <c r="Z108" s="53"/>
      <c r="AA108" s="52"/>
      <c r="AB108" s="53"/>
      <c r="AC108" s="52"/>
    </row>
    <row r="109" spans="17:29">
      <c r="Q109" s="54"/>
      <c r="R109" s="52"/>
      <c r="S109" s="53"/>
      <c r="T109" s="53"/>
      <c r="U109" s="52"/>
      <c r="V109" s="53"/>
      <c r="W109" s="53"/>
      <c r="X109" s="52"/>
      <c r="Y109" s="53"/>
      <c r="Z109" s="53"/>
      <c r="AA109" s="52"/>
      <c r="AB109" s="53"/>
      <c r="AC109" s="52"/>
    </row>
    <row r="110" spans="17:29">
      <c r="Q110" s="54"/>
      <c r="R110" s="52"/>
      <c r="S110" s="53"/>
      <c r="T110" s="53"/>
      <c r="U110" s="52"/>
      <c r="V110" s="53"/>
      <c r="W110" s="53"/>
      <c r="X110" s="52"/>
      <c r="Y110" s="53"/>
      <c r="Z110" s="53"/>
      <c r="AA110" s="52"/>
      <c r="AB110" s="53"/>
      <c r="AC110" s="52"/>
    </row>
    <row r="111" spans="17:29">
      <c r="Q111" s="54"/>
      <c r="R111" s="52"/>
      <c r="S111" s="53"/>
      <c r="T111" s="53"/>
      <c r="U111" s="52"/>
      <c r="V111" s="53"/>
      <c r="W111" s="53"/>
      <c r="X111" s="52"/>
      <c r="Y111" s="53"/>
      <c r="Z111" s="53"/>
      <c r="AA111" s="52"/>
      <c r="AB111" s="53"/>
      <c r="AC111" s="52"/>
    </row>
    <row r="112" spans="17:29">
      <c r="Q112" s="54"/>
      <c r="R112" s="52"/>
      <c r="S112" s="53"/>
      <c r="T112" s="53"/>
      <c r="U112" s="52"/>
      <c r="V112" s="53"/>
      <c r="W112" s="53"/>
      <c r="X112" s="52"/>
      <c r="Y112" s="53"/>
      <c r="Z112" s="53"/>
      <c r="AA112" s="52"/>
      <c r="AB112" s="53"/>
      <c r="AC112" s="52"/>
    </row>
    <row r="113" spans="17:29">
      <c r="Q113" s="54"/>
      <c r="R113" s="52"/>
      <c r="S113" s="53"/>
      <c r="T113" s="53"/>
      <c r="U113" s="52"/>
      <c r="V113" s="53"/>
      <c r="W113" s="53"/>
      <c r="X113" s="52"/>
      <c r="Y113" s="53"/>
      <c r="Z113" s="53"/>
      <c r="AA113" s="52"/>
      <c r="AB113" s="53"/>
      <c r="AC113" s="52"/>
    </row>
    <row r="114" spans="17:29">
      <c r="Q114" s="54"/>
      <c r="R114" s="52"/>
      <c r="S114" s="53"/>
      <c r="T114" s="53"/>
      <c r="U114" s="52"/>
      <c r="V114" s="53"/>
      <c r="W114" s="53"/>
      <c r="X114" s="52"/>
      <c r="Y114" s="53"/>
      <c r="Z114" s="53"/>
      <c r="AA114" s="52"/>
      <c r="AB114" s="53"/>
      <c r="AC114" s="52"/>
    </row>
    <row r="115" spans="17:29">
      <c r="Q115" s="54"/>
      <c r="R115" s="52"/>
      <c r="S115" s="53"/>
      <c r="T115" s="53"/>
      <c r="U115" s="52"/>
      <c r="V115" s="53"/>
      <c r="W115" s="53"/>
      <c r="X115" s="52"/>
      <c r="Y115" s="53"/>
      <c r="Z115" s="53"/>
      <c r="AA115" s="52"/>
      <c r="AB115" s="53"/>
      <c r="AC115" s="52"/>
    </row>
    <row r="116" spans="17:29">
      <c r="Q116" s="54"/>
      <c r="R116" s="52"/>
      <c r="S116" s="53"/>
      <c r="T116" s="53"/>
      <c r="U116" s="52"/>
      <c r="V116" s="53"/>
      <c r="W116" s="53"/>
      <c r="X116" s="52"/>
      <c r="Y116" s="53"/>
      <c r="Z116" s="53"/>
      <c r="AA116" s="52"/>
      <c r="AB116" s="53"/>
      <c r="AC116" s="52"/>
    </row>
    <row r="117" spans="17:29">
      <c r="Q117" s="54"/>
      <c r="R117" s="52"/>
      <c r="S117" s="53"/>
      <c r="T117" s="53"/>
      <c r="U117" s="52"/>
      <c r="V117" s="53"/>
      <c r="W117" s="53"/>
      <c r="X117" s="52"/>
      <c r="Y117" s="53"/>
      <c r="Z117" s="53"/>
      <c r="AA117" s="52"/>
      <c r="AB117" s="53"/>
      <c r="AC117" s="52"/>
    </row>
    <row r="118" spans="17:29">
      <c r="Q118" s="54"/>
      <c r="R118" s="52"/>
      <c r="S118" s="53"/>
      <c r="T118" s="53"/>
      <c r="U118" s="52"/>
      <c r="V118" s="53"/>
      <c r="W118" s="53"/>
      <c r="X118" s="52"/>
      <c r="Y118" s="53"/>
      <c r="Z118" s="53"/>
      <c r="AA118" s="52"/>
      <c r="AB118" s="53"/>
      <c r="AC118" s="52"/>
    </row>
    <row r="119" spans="17:29">
      <c r="Q119" s="54"/>
      <c r="R119" s="52"/>
      <c r="S119" s="53"/>
      <c r="T119" s="53"/>
      <c r="U119" s="52"/>
      <c r="V119" s="53"/>
      <c r="W119" s="53"/>
      <c r="X119" s="52"/>
      <c r="Y119" s="53"/>
      <c r="Z119" s="53"/>
      <c r="AA119" s="52"/>
      <c r="AB119" s="53"/>
      <c r="AC119" s="52"/>
    </row>
    <row r="120" spans="17:29">
      <c r="Q120" s="54"/>
      <c r="R120" s="52"/>
      <c r="S120" s="53"/>
      <c r="T120" s="53"/>
      <c r="U120" s="52"/>
      <c r="V120" s="53"/>
      <c r="W120" s="53"/>
      <c r="X120" s="52"/>
      <c r="Y120" s="53"/>
      <c r="Z120" s="53"/>
      <c r="AA120" s="52"/>
      <c r="AB120" s="53"/>
      <c r="AC120" s="52"/>
    </row>
    <row r="122" spans="17:29" s="51" customFormat="1" ht="12">
      <c r="S122" s="52"/>
      <c r="T122" s="52"/>
      <c r="U122" s="52"/>
      <c r="V122" s="52"/>
      <c r="W122" s="52"/>
      <c r="X122" s="52"/>
      <c r="Y122" s="52"/>
      <c r="Z122" s="52"/>
      <c r="AA122" s="52"/>
      <c r="AB122" s="52"/>
    </row>
  </sheetData>
  <mergeCells count="3">
    <mergeCell ref="A1:O1"/>
    <mergeCell ref="D3:F3"/>
    <mergeCell ref="L3:N3"/>
  </mergeCells>
  <phoneticPr fontId="3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scaleWithDoc="0" alignWithMargins="0"/>
  <ignoredErrors>
    <ignoredError sqref="D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12"/>
  <sheetViews>
    <sheetView view="pageBreakPreview" topLeftCell="A57" zoomScale="110" zoomScaleNormal="130" zoomScaleSheetLayoutView="110" workbookViewId="0">
      <selection activeCell="J22" sqref="M22"/>
    </sheetView>
  </sheetViews>
  <sheetFormatPr defaultColWidth="7.125" defaultRowHeight="14.25"/>
  <cols>
    <col min="1" max="1" width="11.5" style="106" customWidth="1"/>
    <col min="2" max="2" width="8.125" style="106" customWidth="1"/>
    <col min="3" max="3" width="1.25" style="106" customWidth="1"/>
    <col min="4" max="4" width="8.125" style="106" customWidth="1"/>
    <col min="5" max="5" width="1.25" style="106" customWidth="1"/>
    <col min="6" max="6" width="8.125" style="106" customWidth="1"/>
    <col min="7" max="7" width="1.25" style="106" customWidth="1"/>
    <col min="8" max="8" width="0.625" style="106" customWidth="1"/>
    <col min="9" max="9" width="11.5" style="106" customWidth="1"/>
    <col min="10" max="10" width="8.125" style="106" customWidth="1"/>
    <col min="11" max="11" width="1.25" style="106" customWidth="1"/>
    <col min="12" max="12" width="8.125" style="106" customWidth="1"/>
    <col min="13" max="13" width="1.25" style="106" customWidth="1"/>
    <col min="14" max="14" width="8.125" style="106" customWidth="1"/>
    <col min="15" max="15" width="1.25" style="106" customWidth="1"/>
    <col min="16" max="16384" width="7.125" style="106"/>
  </cols>
  <sheetData>
    <row r="1" spans="1:20" s="482" customFormat="1" ht="22.5" customHeight="1">
      <c r="A1" s="554" t="s">
        <v>561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</row>
    <row r="2" spans="1:20" ht="11.25" customHeigh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20" ht="15" customHeight="1" thickBot="1">
      <c r="A3" s="37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555" t="s">
        <v>364</v>
      </c>
      <c r="M3" s="555"/>
      <c r="N3" s="555"/>
      <c r="O3" s="555"/>
    </row>
    <row r="4" spans="1:20" ht="3" customHeight="1">
      <c r="A4" s="556" t="s">
        <v>363</v>
      </c>
      <c r="B4" s="559" t="s">
        <v>362</v>
      </c>
      <c r="C4" s="560"/>
      <c r="D4" s="565" t="s">
        <v>90</v>
      </c>
      <c r="E4" s="560"/>
      <c r="F4" s="565" t="s">
        <v>228</v>
      </c>
      <c r="G4" s="568"/>
      <c r="H4" s="107"/>
      <c r="I4" s="556" t="s">
        <v>363</v>
      </c>
      <c r="J4" s="565" t="s">
        <v>362</v>
      </c>
      <c r="K4" s="560"/>
      <c r="L4" s="565" t="s">
        <v>90</v>
      </c>
      <c r="M4" s="560"/>
      <c r="N4" s="565" t="s">
        <v>228</v>
      </c>
      <c r="O4" s="568"/>
    </row>
    <row r="5" spans="1:20" ht="14.25" customHeight="1">
      <c r="A5" s="557"/>
      <c r="B5" s="561"/>
      <c r="C5" s="562"/>
      <c r="D5" s="566"/>
      <c r="E5" s="562"/>
      <c r="F5" s="566"/>
      <c r="G5" s="569"/>
      <c r="H5" s="269"/>
      <c r="I5" s="557"/>
      <c r="J5" s="571"/>
      <c r="K5" s="562"/>
      <c r="L5" s="566"/>
      <c r="M5" s="562"/>
      <c r="N5" s="566"/>
      <c r="O5" s="569"/>
    </row>
    <row r="6" spans="1:20" s="150" customFormat="1" ht="3" customHeight="1">
      <c r="A6" s="558"/>
      <c r="B6" s="563"/>
      <c r="C6" s="564"/>
      <c r="D6" s="567"/>
      <c r="E6" s="564"/>
      <c r="F6" s="567"/>
      <c r="G6" s="570"/>
      <c r="H6" s="270"/>
      <c r="I6" s="558"/>
      <c r="J6" s="566"/>
      <c r="K6" s="564"/>
      <c r="L6" s="567"/>
      <c r="M6" s="564"/>
      <c r="N6" s="567"/>
      <c r="O6" s="570"/>
    </row>
    <row r="7" spans="1:20" s="110" customFormat="1" ht="3.75" customHeight="1">
      <c r="A7" s="149"/>
      <c r="B7" s="245"/>
      <c r="C7" s="144"/>
      <c r="D7" s="145"/>
      <c r="E7" s="144"/>
      <c r="F7" s="145"/>
      <c r="G7" s="148"/>
      <c r="H7" s="271"/>
      <c r="I7" s="146"/>
      <c r="J7" s="145"/>
      <c r="K7" s="144"/>
      <c r="L7" s="145"/>
      <c r="M7" s="144"/>
      <c r="N7" s="143"/>
      <c r="O7" s="142"/>
    </row>
    <row r="8" spans="1:20" s="110" customFormat="1" ht="11.25" customHeight="1">
      <c r="A8" s="141" t="s">
        <v>361</v>
      </c>
      <c r="B8" s="364">
        <v>194966</v>
      </c>
      <c r="C8" s="365"/>
      <c r="D8" s="364">
        <v>93208</v>
      </c>
      <c r="E8" s="365"/>
      <c r="F8" s="364">
        <v>101758</v>
      </c>
      <c r="G8" s="140"/>
      <c r="H8" s="272"/>
      <c r="I8" s="128"/>
      <c r="J8" s="126"/>
      <c r="K8" s="127"/>
      <c r="L8" s="126"/>
      <c r="M8" s="127"/>
      <c r="N8" s="126"/>
      <c r="O8" s="125"/>
    </row>
    <row r="9" spans="1:20" s="110" customFormat="1" ht="3.75" customHeight="1">
      <c r="A9" s="139"/>
      <c r="B9" s="366"/>
      <c r="C9" s="367"/>
      <c r="D9" s="366"/>
      <c r="E9" s="367"/>
      <c r="F9" s="366"/>
      <c r="G9" s="138"/>
      <c r="H9" s="273"/>
      <c r="I9" s="128"/>
      <c r="J9" s="126"/>
      <c r="K9" s="127"/>
      <c r="L9" s="126"/>
      <c r="M9" s="127"/>
      <c r="N9" s="126"/>
      <c r="O9" s="125"/>
    </row>
    <row r="10" spans="1:20" s="110" customFormat="1" ht="11.25" customHeight="1">
      <c r="A10" s="115" t="s">
        <v>360</v>
      </c>
      <c r="B10" s="368">
        <v>1325</v>
      </c>
      <c r="C10" s="369"/>
      <c r="D10" s="368">
        <v>675</v>
      </c>
      <c r="E10" s="369"/>
      <c r="F10" s="368">
        <v>650</v>
      </c>
      <c r="G10" s="119"/>
      <c r="H10" s="272"/>
      <c r="I10" s="115" t="s">
        <v>359</v>
      </c>
      <c r="J10" s="368">
        <v>1941</v>
      </c>
      <c r="K10" s="369"/>
      <c r="L10" s="368">
        <v>870</v>
      </c>
      <c r="M10" s="369"/>
      <c r="N10" s="368">
        <v>1071</v>
      </c>
      <c r="O10" s="114"/>
      <c r="Q10" s="110">
        <v>0</v>
      </c>
      <c r="R10" s="110">
        <f>Q10*B10</f>
        <v>0</v>
      </c>
      <c r="S10" s="110">
        <f>Q10*D10</f>
        <v>0</v>
      </c>
      <c r="T10" s="110">
        <f>Q10*F10</f>
        <v>0</v>
      </c>
    </row>
    <row r="11" spans="1:20" s="110" customFormat="1" ht="11.25" customHeight="1">
      <c r="A11" s="115" t="s">
        <v>358</v>
      </c>
      <c r="B11" s="368">
        <v>1345</v>
      </c>
      <c r="C11" s="369"/>
      <c r="D11" s="368">
        <v>671</v>
      </c>
      <c r="E11" s="369"/>
      <c r="F11" s="368">
        <v>674</v>
      </c>
      <c r="G11" s="116"/>
      <c r="H11" s="273"/>
      <c r="I11" s="115" t="s">
        <v>357</v>
      </c>
      <c r="J11" s="368">
        <v>1981</v>
      </c>
      <c r="K11" s="369"/>
      <c r="L11" s="368">
        <v>867</v>
      </c>
      <c r="M11" s="369"/>
      <c r="N11" s="368">
        <v>1114</v>
      </c>
      <c r="O11" s="114"/>
      <c r="Q11" s="110">
        <v>1</v>
      </c>
      <c r="R11" s="110">
        <f t="shared" ref="R11:R74" si="0">Q11*B11</f>
        <v>1345</v>
      </c>
      <c r="S11" s="110">
        <f t="shared" ref="S11:S74" si="1">Q11*D11</f>
        <v>671</v>
      </c>
      <c r="T11" s="110">
        <f t="shared" ref="T11:T74" si="2">Q11*F11</f>
        <v>674</v>
      </c>
    </row>
    <row r="12" spans="1:20" s="110" customFormat="1" ht="11.25" customHeight="1">
      <c r="A12" s="115" t="s">
        <v>356</v>
      </c>
      <c r="B12" s="368">
        <v>1456</v>
      </c>
      <c r="C12" s="369"/>
      <c r="D12" s="368">
        <v>716</v>
      </c>
      <c r="E12" s="369"/>
      <c r="F12" s="368">
        <v>740</v>
      </c>
      <c r="G12" s="116"/>
      <c r="H12" s="273"/>
      <c r="I12" s="115" t="s">
        <v>355</v>
      </c>
      <c r="J12" s="368">
        <v>2164</v>
      </c>
      <c r="K12" s="369"/>
      <c r="L12" s="368">
        <v>980</v>
      </c>
      <c r="M12" s="369"/>
      <c r="N12" s="368">
        <v>1184</v>
      </c>
      <c r="O12" s="114"/>
      <c r="Q12" s="110">
        <v>2</v>
      </c>
      <c r="R12" s="110">
        <f t="shared" si="0"/>
        <v>2912</v>
      </c>
      <c r="S12" s="110">
        <f t="shared" si="1"/>
        <v>1432</v>
      </c>
      <c r="T12" s="110">
        <f t="shared" si="2"/>
        <v>1480</v>
      </c>
    </row>
    <row r="13" spans="1:20" s="110" customFormat="1" ht="11.25" customHeight="1">
      <c r="A13" s="115" t="s">
        <v>354</v>
      </c>
      <c r="B13" s="368">
        <v>1537</v>
      </c>
      <c r="C13" s="369"/>
      <c r="D13" s="368">
        <v>783</v>
      </c>
      <c r="E13" s="369"/>
      <c r="F13" s="368">
        <v>754</v>
      </c>
      <c r="G13" s="116"/>
      <c r="H13" s="273"/>
      <c r="I13" s="115" t="s">
        <v>353</v>
      </c>
      <c r="J13" s="368">
        <v>2398</v>
      </c>
      <c r="K13" s="369"/>
      <c r="L13" s="368">
        <v>1032</v>
      </c>
      <c r="M13" s="369"/>
      <c r="N13" s="368">
        <v>1366</v>
      </c>
      <c r="O13" s="114"/>
      <c r="Q13" s="110">
        <v>3</v>
      </c>
      <c r="R13" s="110">
        <f t="shared" si="0"/>
        <v>4611</v>
      </c>
      <c r="S13" s="110">
        <f t="shared" si="1"/>
        <v>2349</v>
      </c>
      <c r="T13" s="110">
        <f t="shared" si="2"/>
        <v>2262</v>
      </c>
    </row>
    <row r="14" spans="1:20" s="110" customFormat="1" ht="11.25" customHeight="1">
      <c r="A14" s="115" t="s">
        <v>352</v>
      </c>
      <c r="B14" s="368">
        <v>1648</v>
      </c>
      <c r="C14" s="369"/>
      <c r="D14" s="368">
        <v>795</v>
      </c>
      <c r="E14" s="369"/>
      <c r="F14" s="368">
        <v>853</v>
      </c>
      <c r="G14" s="116"/>
      <c r="H14" s="273"/>
      <c r="I14" s="115" t="s">
        <v>351</v>
      </c>
      <c r="J14" s="368">
        <v>2500</v>
      </c>
      <c r="K14" s="369"/>
      <c r="L14" s="368">
        <v>1079</v>
      </c>
      <c r="M14" s="369"/>
      <c r="N14" s="368">
        <v>1421</v>
      </c>
      <c r="O14" s="114"/>
      <c r="Q14" s="110">
        <v>4</v>
      </c>
      <c r="R14" s="110">
        <f t="shared" si="0"/>
        <v>6592</v>
      </c>
      <c r="S14" s="110">
        <f t="shared" si="1"/>
        <v>3180</v>
      </c>
      <c r="T14" s="110">
        <f t="shared" si="2"/>
        <v>3412</v>
      </c>
    </row>
    <row r="15" spans="1:20" s="110" customFormat="1" ht="11.25" customHeight="1">
      <c r="A15" s="115" t="s">
        <v>350</v>
      </c>
      <c r="B15" s="368">
        <v>1717</v>
      </c>
      <c r="C15" s="369"/>
      <c r="D15" s="368">
        <v>873</v>
      </c>
      <c r="E15" s="369"/>
      <c r="F15" s="368">
        <v>844</v>
      </c>
      <c r="G15" s="116"/>
      <c r="H15" s="273"/>
      <c r="I15" s="115" t="s">
        <v>349</v>
      </c>
      <c r="J15" s="368">
        <v>2852</v>
      </c>
      <c r="K15" s="369"/>
      <c r="L15" s="368">
        <v>1298</v>
      </c>
      <c r="M15" s="369"/>
      <c r="N15" s="368">
        <v>1554</v>
      </c>
      <c r="O15" s="114"/>
      <c r="Q15" s="110">
        <v>5</v>
      </c>
      <c r="R15" s="110">
        <f t="shared" si="0"/>
        <v>8585</v>
      </c>
      <c r="S15" s="110">
        <f t="shared" si="1"/>
        <v>4365</v>
      </c>
      <c r="T15" s="110">
        <f t="shared" si="2"/>
        <v>4220</v>
      </c>
    </row>
    <row r="16" spans="1:20" s="110" customFormat="1" ht="11.25" customHeight="1">
      <c r="A16" s="115" t="s">
        <v>348</v>
      </c>
      <c r="B16" s="368">
        <v>1702</v>
      </c>
      <c r="C16" s="369"/>
      <c r="D16" s="368">
        <v>842</v>
      </c>
      <c r="E16" s="369"/>
      <c r="F16" s="368">
        <v>860</v>
      </c>
      <c r="G16" s="116"/>
      <c r="H16" s="273"/>
      <c r="I16" s="115" t="s">
        <v>347</v>
      </c>
      <c r="J16" s="368">
        <v>2796</v>
      </c>
      <c r="K16" s="369"/>
      <c r="L16" s="368">
        <v>1228</v>
      </c>
      <c r="M16" s="369"/>
      <c r="N16" s="368">
        <v>1568</v>
      </c>
      <c r="O16" s="114"/>
      <c r="Q16" s="110">
        <v>6</v>
      </c>
      <c r="R16" s="110">
        <f t="shared" si="0"/>
        <v>10212</v>
      </c>
      <c r="S16" s="110">
        <f t="shared" si="1"/>
        <v>5052</v>
      </c>
      <c r="T16" s="110">
        <f t="shared" si="2"/>
        <v>5160</v>
      </c>
    </row>
    <row r="17" spans="1:20" s="110" customFormat="1" ht="11.25" customHeight="1">
      <c r="A17" s="115" t="s">
        <v>346</v>
      </c>
      <c r="B17" s="368">
        <v>1693</v>
      </c>
      <c r="C17" s="369"/>
      <c r="D17" s="368">
        <v>835</v>
      </c>
      <c r="E17" s="369"/>
      <c r="F17" s="368">
        <v>858</v>
      </c>
      <c r="G17" s="119"/>
      <c r="H17" s="272"/>
      <c r="I17" s="115" t="s">
        <v>345</v>
      </c>
      <c r="J17" s="368">
        <v>2598</v>
      </c>
      <c r="K17" s="369"/>
      <c r="L17" s="368">
        <v>1123</v>
      </c>
      <c r="M17" s="369"/>
      <c r="N17" s="368">
        <v>1475</v>
      </c>
      <c r="O17" s="114"/>
      <c r="Q17" s="110">
        <v>7</v>
      </c>
      <c r="R17" s="110">
        <f t="shared" si="0"/>
        <v>11851</v>
      </c>
      <c r="S17" s="110">
        <f t="shared" si="1"/>
        <v>5845</v>
      </c>
      <c r="T17" s="110">
        <f t="shared" si="2"/>
        <v>6006</v>
      </c>
    </row>
    <row r="18" spans="1:20" s="110" customFormat="1" ht="11.25" customHeight="1">
      <c r="A18" s="115" t="s">
        <v>344</v>
      </c>
      <c r="B18" s="368">
        <v>1817</v>
      </c>
      <c r="C18" s="369"/>
      <c r="D18" s="368">
        <v>934</v>
      </c>
      <c r="E18" s="369"/>
      <c r="F18" s="368">
        <v>883</v>
      </c>
      <c r="G18" s="116"/>
      <c r="H18" s="273"/>
      <c r="I18" s="115" t="s">
        <v>343</v>
      </c>
      <c r="J18" s="368">
        <v>1607</v>
      </c>
      <c r="K18" s="369"/>
      <c r="L18" s="368">
        <v>673</v>
      </c>
      <c r="M18" s="369"/>
      <c r="N18" s="368">
        <v>934</v>
      </c>
      <c r="O18" s="114"/>
      <c r="Q18" s="110">
        <v>8</v>
      </c>
      <c r="R18" s="110">
        <f t="shared" si="0"/>
        <v>14536</v>
      </c>
      <c r="S18" s="110">
        <f t="shared" si="1"/>
        <v>7472</v>
      </c>
      <c r="T18" s="110">
        <f t="shared" si="2"/>
        <v>7064</v>
      </c>
    </row>
    <row r="19" spans="1:20" s="110" customFormat="1" ht="11.25" customHeight="1">
      <c r="A19" s="115" t="s">
        <v>342</v>
      </c>
      <c r="B19" s="368">
        <v>1852</v>
      </c>
      <c r="C19" s="369"/>
      <c r="D19" s="368">
        <v>930</v>
      </c>
      <c r="E19" s="369"/>
      <c r="F19" s="368">
        <v>922</v>
      </c>
      <c r="G19" s="116"/>
      <c r="H19" s="273"/>
      <c r="I19" s="115" t="s">
        <v>341</v>
      </c>
      <c r="J19" s="368">
        <v>1770</v>
      </c>
      <c r="K19" s="369"/>
      <c r="L19" s="368">
        <v>719</v>
      </c>
      <c r="M19" s="369"/>
      <c r="N19" s="368">
        <v>1051</v>
      </c>
      <c r="O19" s="114"/>
      <c r="Q19" s="110">
        <v>9</v>
      </c>
      <c r="R19" s="110">
        <f t="shared" si="0"/>
        <v>16668</v>
      </c>
      <c r="S19" s="110">
        <f t="shared" si="1"/>
        <v>8370</v>
      </c>
      <c r="T19" s="110">
        <f t="shared" si="2"/>
        <v>8298</v>
      </c>
    </row>
    <row r="20" spans="1:20" s="110" customFormat="1" ht="11.25" customHeight="1">
      <c r="A20" s="115" t="s">
        <v>340</v>
      </c>
      <c r="B20" s="368">
        <v>1786</v>
      </c>
      <c r="C20" s="369"/>
      <c r="D20" s="368">
        <v>914</v>
      </c>
      <c r="E20" s="369"/>
      <c r="F20" s="368">
        <v>872</v>
      </c>
      <c r="G20" s="116"/>
      <c r="H20" s="273"/>
      <c r="I20" s="115" t="s">
        <v>339</v>
      </c>
      <c r="J20" s="368">
        <v>2007</v>
      </c>
      <c r="K20" s="369"/>
      <c r="L20" s="368">
        <v>800</v>
      </c>
      <c r="M20" s="369"/>
      <c r="N20" s="368">
        <v>1207</v>
      </c>
      <c r="O20" s="114"/>
      <c r="Q20" s="110">
        <v>10</v>
      </c>
      <c r="R20" s="110">
        <f t="shared" si="0"/>
        <v>17860</v>
      </c>
      <c r="S20" s="110">
        <f t="shared" si="1"/>
        <v>9140</v>
      </c>
      <c r="T20" s="110">
        <f t="shared" si="2"/>
        <v>8720</v>
      </c>
    </row>
    <row r="21" spans="1:20" s="110" customFormat="1" ht="11.25" customHeight="1">
      <c r="A21" s="115" t="s">
        <v>338</v>
      </c>
      <c r="B21" s="368">
        <v>1792</v>
      </c>
      <c r="C21" s="369"/>
      <c r="D21" s="368">
        <v>958</v>
      </c>
      <c r="E21" s="369"/>
      <c r="F21" s="368">
        <v>834</v>
      </c>
      <c r="G21" s="116"/>
      <c r="H21" s="273"/>
      <c r="I21" s="115" t="s">
        <v>337</v>
      </c>
      <c r="J21" s="368">
        <v>1886</v>
      </c>
      <c r="K21" s="369"/>
      <c r="L21" s="368">
        <v>777</v>
      </c>
      <c r="M21" s="369"/>
      <c r="N21" s="368">
        <v>1109</v>
      </c>
      <c r="O21" s="114"/>
      <c r="Q21" s="110">
        <v>11</v>
      </c>
      <c r="R21" s="110">
        <f t="shared" si="0"/>
        <v>19712</v>
      </c>
      <c r="S21" s="110">
        <f t="shared" si="1"/>
        <v>10538</v>
      </c>
      <c r="T21" s="110">
        <f t="shared" si="2"/>
        <v>9174</v>
      </c>
    </row>
    <row r="22" spans="1:20" s="110" customFormat="1" ht="11.25" customHeight="1">
      <c r="A22" s="115" t="s">
        <v>336</v>
      </c>
      <c r="B22" s="368">
        <v>1860</v>
      </c>
      <c r="C22" s="369"/>
      <c r="D22" s="368">
        <v>922</v>
      </c>
      <c r="E22" s="369"/>
      <c r="F22" s="368">
        <v>938</v>
      </c>
      <c r="G22" s="116"/>
      <c r="H22" s="273"/>
      <c r="I22" s="115" t="s">
        <v>335</v>
      </c>
      <c r="J22" s="368">
        <v>1974</v>
      </c>
      <c r="K22" s="369"/>
      <c r="L22" s="368">
        <v>801</v>
      </c>
      <c r="M22" s="369"/>
      <c r="N22" s="368">
        <v>1173</v>
      </c>
      <c r="O22" s="114"/>
      <c r="Q22" s="110">
        <v>12</v>
      </c>
      <c r="R22" s="110">
        <f t="shared" si="0"/>
        <v>22320</v>
      </c>
      <c r="S22" s="110">
        <f t="shared" si="1"/>
        <v>11064</v>
      </c>
      <c r="T22" s="110">
        <f t="shared" si="2"/>
        <v>11256</v>
      </c>
    </row>
    <row r="23" spans="1:20" s="110" customFormat="1" ht="11.25" customHeight="1">
      <c r="A23" s="115" t="s">
        <v>334</v>
      </c>
      <c r="B23" s="368">
        <v>1794</v>
      </c>
      <c r="C23" s="369"/>
      <c r="D23" s="368">
        <v>912</v>
      </c>
      <c r="E23" s="369"/>
      <c r="F23" s="368">
        <v>882</v>
      </c>
      <c r="G23" s="116"/>
      <c r="H23" s="273"/>
      <c r="I23" s="115" t="s">
        <v>333</v>
      </c>
      <c r="J23" s="368">
        <v>1830</v>
      </c>
      <c r="K23" s="369"/>
      <c r="L23" s="368">
        <v>732</v>
      </c>
      <c r="M23" s="369"/>
      <c r="N23" s="368">
        <v>1098</v>
      </c>
      <c r="O23" s="114"/>
      <c r="Q23" s="110">
        <v>13</v>
      </c>
      <c r="R23" s="110">
        <f t="shared" si="0"/>
        <v>23322</v>
      </c>
      <c r="S23" s="110">
        <f t="shared" si="1"/>
        <v>11856</v>
      </c>
      <c r="T23" s="110">
        <f t="shared" si="2"/>
        <v>11466</v>
      </c>
    </row>
    <row r="24" spans="1:20" s="110" customFormat="1" ht="11.25" customHeight="1">
      <c r="A24" s="115" t="s">
        <v>332</v>
      </c>
      <c r="B24" s="368">
        <v>1875</v>
      </c>
      <c r="C24" s="369"/>
      <c r="D24" s="368">
        <v>972</v>
      </c>
      <c r="E24" s="369"/>
      <c r="F24" s="368">
        <v>903</v>
      </c>
      <c r="G24" s="119"/>
      <c r="H24" s="272"/>
      <c r="I24" s="115" t="s">
        <v>331</v>
      </c>
      <c r="J24" s="368">
        <v>1433</v>
      </c>
      <c r="K24" s="369"/>
      <c r="L24" s="368">
        <v>573</v>
      </c>
      <c r="M24" s="369"/>
      <c r="N24" s="368">
        <v>860</v>
      </c>
      <c r="O24" s="114"/>
      <c r="Q24" s="110">
        <v>14</v>
      </c>
      <c r="R24" s="110">
        <f t="shared" si="0"/>
        <v>26250</v>
      </c>
      <c r="S24" s="110">
        <f t="shared" si="1"/>
        <v>13608</v>
      </c>
      <c r="T24" s="110">
        <f t="shared" si="2"/>
        <v>12642</v>
      </c>
    </row>
    <row r="25" spans="1:20" s="110" customFormat="1" ht="11.25" customHeight="1">
      <c r="A25" s="115" t="s">
        <v>330</v>
      </c>
      <c r="B25" s="368">
        <v>1922</v>
      </c>
      <c r="C25" s="369"/>
      <c r="D25" s="368">
        <v>974</v>
      </c>
      <c r="E25" s="369"/>
      <c r="F25" s="368">
        <v>948</v>
      </c>
      <c r="G25" s="116"/>
      <c r="H25" s="273"/>
      <c r="I25" s="115" t="s">
        <v>329</v>
      </c>
      <c r="J25" s="368">
        <v>1256</v>
      </c>
      <c r="K25" s="369"/>
      <c r="L25" s="368">
        <v>473</v>
      </c>
      <c r="M25" s="369"/>
      <c r="N25" s="368">
        <v>783</v>
      </c>
      <c r="O25" s="114"/>
      <c r="Q25" s="110">
        <v>15</v>
      </c>
      <c r="R25" s="110">
        <f t="shared" si="0"/>
        <v>28830</v>
      </c>
      <c r="S25" s="110">
        <f t="shared" si="1"/>
        <v>14610</v>
      </c>
      <c r="T25" s="110">
        <f t="shared" si="2"/>
        <v>14220</v>
      </c>
    </row>
    <row r="26" spans="1:20" s="110" customFormat="1" ht="11.25" customHeight="1">
      <c r="A26" s="115" t="s">
        <v>328</v>
      </c>
      <c r="B26" s="368">
        <v>1845</v>
      </c>
      <c r="C26" s="369"/>
      <c r="D26" s="368">
        <v>929</v>
      </c>
      <c r="E26" s="369"/>
      <c r="F26" s="368">
        <v>916</v>
      </c>
      <c r="G26" s="116"/>
      <c r="H26" s="273"/>
      <c r="I26" s="115" t="s">
        <v>327</v>
      </c>
      <c r="J26" s="368">
        <v>1184</v>
      </c>
      <c r="K26" s="369"/>
      <c r="L26" s="368">
        <v>438</v>
      </c>
      <c r="M26" s="369"/>
      <c r="N26" s="368">
        <v>746</v>
      </c>
      <c r="O26" s="114"/>
      <c r="Q26" s="110">
        <v>16</v>
      </c>
      <c r="R26" s="110">
        <f t="shared" si="0"/>
        <v>29520</v>
      </c>
      <c r="S26" s="110">
        <f t="shared" si="1"/>
        <v>14864</v>
      </c>
      <c r="T26" s="110">
        <f t="shared" si="2"/>
        <v>14656</v>
      </c>
    </row>
    <row r="27" spans="1:20" s="110" customFormat="1" ht="11.25" customHeight="1">
      <c r="A27" s="115" t="s">
        <v>326</v>
      </c>
      <c r="B27" s="368">
        <v>1873</v>
      </c>
      <c r="C27" s="369"/>
      <c r="D27" s="368">
        <v>973</v>
      </c>
      <c r="E27" s="369"/>
      <c r="F27" s="368">
        <v>900</v>
      </c>
      <c r="G27" s="116"/>
      <c r="H27" s="273"/>
      <c r="I27" s="115" t="s">
        <v>325</v>
      </c>
      <c r="J27" s="368">
        <v>1120</v>
      </c>
      <c r="K27" s="369"/>
      <c r="L27" s="368">
        <v>411</v>
      </c>
      <c r="M27" s="369"/>
      <c r="N27" s="368">
        <v>709</v>
      </c>
      <c r="O27" s="114"/>
      <c r="Q27" s="110">
        <v>17</v>
      </c>
      <c r="R27" s="110">
        <f t="shared" si="0"/>
        <v>31841</v>
      </c>
      <c r="S27" s="110">
        <f t="shared" si="1"/>
        <v>16541</v>
      </c>
      <c r="T27" s="110">
        <f t="shared" si="2"/>
        <v>15300</v>
      </c>
    </row>
    <row r="28" spans="1:20" s="110" customFormat="1" ht="11.25" customHeight="1">
      <c r="A28" s="115" t="s">
        <v>324</v>
      </c>
      <c r="B28" s="368">
        <v>1945</v>
      </c>
      <c r="C28" s="369"/>
      <c r="D28" s="368">
        <v>1023</v>
      </c>
      <c r="E28" s="369"/>
      <c r="F28" s="368">
        <v>922</v>
      </c>
      <c r="G28" s="116"/>
      <c r="H28" s="273"/>
      <c r="I28" s="115" t="s">
        <v>323</v>
      </c>
      <c r="J28" s="368">
        <v>1074</v>
      </c>
      <c r="K28" s="369"/>
      <c r="L28" s="368">
        <v>378</v>
      </c>
      <c r="M28" s="369"/>
      <c r="N28" s="368">
        <v>696</v>
      </c>
      <c r="O28" s="114"/>
      <c r="Q28" s="110">
        <v>18</v>
      </c>
      <c r="R28" s="110">
        <f t="shared" si="0"/>
        <v>35010</v>
      </c>
      <c r="S28" s="110">
        <f t="shared" si="1"/>
        <v>18414</v>
      </c>
      <c r="T28" s="110">
        <f t="shared" si="2"/>
        <v>16596</v>
      </c>
    </row>
    <row r="29" spans="1:20" s="110" customFormat="1" ht="11.25" customHeight="1">
      <c r="A29" s="115" t="s">
        <v>322</v>
      </c>
      <c r="B29" s="368">
        <v>1773</v>
      </c>
      <c r="C29" s="369"/>
      <c r="D29" s="368">
        <v>903</v>
      </c>
      <c r="E29" s="369"/>
      <c r="F29" s="368">
        <v>870</v>
      </c>
      <c r="G29" s="116"/>
      <c r="H29" s="273"/>
      <c r="I29" s="115" t="s">
        <v>321</v>
      </c>
      <c r="J29" s="368">
        <v>862</v>
      </c>
      <c r="K29" s="369"/>
      <c r="L29" s="368">
        <v>305</v>
      </c>
      <c r="M29" s="369"/>
      <c r="N29" s="368">
        <v>557</v>
      </c>
      <c r="O29" s="114"/>
      <c r="Q29" s="110">
        <v>19</v>
      </c>
      <c r="R29" s="110">
        <f t="shared" si="0"/>
        <v>33687</v>
      </c>
      <c r="S29" s="110">
        <f t="shared" si="1"/>
        <v>17157</v>
      </c>
      <c r="T29" s="110">
        <f t="shared" si="2"/>
        <v>16530</v>
      </c>
    </row>
    <row r="30" spans="1:20" s="110" customFormat="1" ht="11.25" customHeight="1">
      <c r="A30" s="115" t="s">
        <v>320</v>
      </c>
      <c r="B30" s="368">
        <v>1827</v>
      </c>
      <c r="C30" s="369"/>
      <c r="D30" s="368">
        <v>908</v>
      </c>
      <c r="E30" s="369"/>
      <c r="F30" s="368">
        <v>919</v>
      </c>
      <c r="G30" s="116"/>
      <c r="H30" s="273"/>
      <c r="I30" s="115" t="s">
        <v>319</v>
      </c>
      <c r="J30" s="368">
        <v>718</v>
      </c>
      <c r="K30" s="369"/>
      <c r="L30" s="368">
        <v>216</v>
      </c>
      <c r="M30" s="369"/>
      <c r="N30" s="368">
        <v>502</v>
      </c>
      <c r="O30" s="114"/>
      <c r="Q30" s="110">
        <v>20</v>
      </c>
      <c r="R30" s="110">
        <f t="shared" si="0"/>
        <v>36540</v>
      </c>
      <c r="S30" s="110">
        <f t="shared" si="1"/>
        <v>18160</v>
      </c>
      <c r="T30" s="110">
        <f t="shared" si="2"/>
        <v>18380</v>
      </c>
    </row>
    <row r="31" spans="1:20" s="110" customFormat="1" ht="11.25" customHeight="1">
      <c r="A31" s="115" t="s">
        <v>318</v>
      </c>
      <c r="B31" s="368">
        <v>1948</v>
      </c>
      <c r="C31" s="369"/>
      <c r="D31" s="368">
        <v>952</v>
      </c>
      <c r="E31" s="369"/>
      <c r="F31" s="368">
        <v>996</v>
      </c>
      <c r="G31" s="119"/>
      <c r="H31" s="272"/>
      <c r="I31" s="115" t="s">
        <v>317</v>
      </c>
      <c r="J31" s="368">
        <v>599</v>
      </c>
      <c r="K31" s="369"/>
      <c r="L31" s="368">
        <v>164</v>
      </c>
      <c r="M31" s="369"/>
      <c r="N31" s="368">
        <v>435</v>
      </c>
      <c r="O31" s="114"/>
      <c r="Q31" s="110">
        <v>21</v>
      </c>
      <c r="R31" s="110">
        <f t="shared" si="0"/>
        <v>40908</v>
      </c>
      <c r="S31" s="110">
        <f t="shared" si="1"/>
        <v>19992</v>
      </c>
      <c r="T31" s="110">
        <f t="shared" si="2"/>
        <v>20916</v>
      </c>
    </row>
    <row r="32" spans="1:20" s="110" customFormat="1" ht="11.25" customHeight="1">
      <c r="A32" s="115" t="s">
        <v>316</v>
      </c>
      <c r="B32" s="368">
        <v>1827</v>
      </c>
      <c r="C32" s="369"/>
      <c r="D32" s="368">
        <v>987</v>
      </c>
      <c r="E32" s="369"/>
      <c r="F32" s="368">
        <v>840</v>
      </c>
      <c r="G32" s="116"/>
      <c r="H32" s="273"/>
      <c r="I32" s="115" t="s">
        <v>315</v>
      </c>
      <c r="J32" s="368">
        <v>462</v>
      </c>
      <c r="K32" s="369"/>
      <c r="L32" s="368">
        <v>133</v>
      </c>
      <c r="M32" s="369"/>
      <c r="N32" s="368">
        <v>329</v>
      </c>
      <c r="O32" s="114"/>
      <c r="Q32" s="110">
        <v>22</v>
      </c>
      <c r="R32" s="110">
        <f t="shared" si="0"/>
        <v>40194</v>
      </c>
      <c r="S32" s="110">
        <f t="shared" si="1"/>
        <v>21714</v>
      </c>
      <c r="T32" s="110">
        <f t="shared" si="2"/>
        <v>18480</v>
      </c>
    </row>
    <row r="33" spans="1:20" s="110" customFormat="1" ht="11.25" customHeight="1">
      <c r="A33" s="115" t="s">
        <v>314</v>
      </c>
      <c r="B33" s="368">
        <v>1804</v>
      </c>
      <c r="C33" s="369"/>
      <c r="D33" s="368">
        <v>904</v>
      </c>
      <c r="E33" s="369"/>
      <c r="F33" s="368">
        <v>900</v>
      </c>
      <c r="G33" s="116"/>
      <c r="H33" s="273"/>
      <c r="I33" s="115" t="s">
        <v>313</v>
      </c>
      <c r="J33" s="368">
        <v>335</v>
      </c>
      <c r="K33" s="369"/>
      <c r="L33" s="368">
        <v>92</v>
      </c>
      <c r="M33" s="369"/>
      <c r="N33" s="368">
        <v>243</v>
      </c>
      <c r="O33" s="114"/>
      <c r="Q33" s="110">
        <v>23</v>
      </c>
      <c r="R33" s="110">
        <f t="shared" si="0"/>
        <v>41492</v>
      </c>
      <c r="S33" s="110">
        <f t="shared" si="1"/>
        <v>20792</v>
      </c>
      <c r="T33" s="110">
        <f t="shared" si="2"/>
        <v>20700</v>
      </c>
    </row>
    <row r="34" spans="1:20" s="110" customFormat="1" ht="11.25" customHeight="1">
      <c r="A34" s="115" t="s">
        <v>312</v>
      </c>
      <c r="B34" s="368">
        <v>1825</v>
      </c>
      <c r="C34" s="369"/>
      <c r="D34" s="368">
        <v>935</v>
      </c>
      <c r="E34" s="369"/>
      <c r="F34" s="368">
        <v>890</v>
      </c>
      <c r="G34" s="116"/>
      <c r="H34" s="273"/>
      <c r="I34" s="115" t="s">
        <v>311</v>
      </c>
      <c r="J34" s="368">
        <v>265</v>
      </c>
      <c r="K34" s="369"/>
      <c r="L34" s="368">
        <v>67</v>
      </c>
      <c r="M34" s="369"/>
      <c r="N34" s="368">
        <v>198</v>
      </c>
      <c r="O34" s="114"/>
      <c r="Q34" s="110">
        <v>24</v>
      </c>
      <c r="R34" s="110">
        <f t="shared" si="0"/>
        <v>43800</v>
      </c>
      <c r="S34" s="110">
        <f t="shared" si="1"/>
        <v>22440</v>
      </c>
      <c r="T34" s="110">
        <f t="shared" si="2"/>
        <v>21360</v>
      </c>
    </row>
    <row r="35" spans="1:20" s="110" customFormat="1" ht="11.25" customHeight="1">
      <c r="A35" s="115" t="s">
        <v>310</v>
      </c>
      <c r="B35" s="368">
        <v>1875</v>
      </c>
      <c r="C35" s="369"/>
      <c r="D35" s="368">
        <v>954</v>
      </c>
      <c r="E35" s="369"/>
      <c r="F35" s="368">
        <v>921</v>
      </c>
      <c r="G35" s="116"/>
      <c r="H35" s="273"/>
      <c r="I35" s="115" t="s">
        <v>309</v>
      </c>
      <c r="J35" s="368">
        <v>180</v>
      </c>
      <c r="K35" s="369"/>
      <c r="L35" s="368">
        <v>40</v>
      </c>
      <c r="M35" s="369"/>
      <c r="N35" s="368">
        <v>140</v>
      </c>
      <c r="O35" s="114"/>
      <c r="Q35" s="110">
        <v>25</v>
      </c>
      <c r="R35" s="110">
        <f t="shared" si="0"/>
        <v>46875</v>
      </c>
      <c r="S35" s="110">
        <f t="shared" si="1"/>
        <v>23850</v>
      </c>
      <c r="T35" s="110">
        <f t="shared" si="2"/>
        <v>23025</v>
      </c>
    </row>
    <row r="36" spans="1:20" s="110" customFormat="1" ht="11.25" customHeight="1">
      <c r="A36" s="115" t="s">
        <v>308</v>
      </c>
      <c r="B36" s="368">
        <v>1796</v>
      </c>
      <c r="C36" s="369"/>
      <c r="D36" s="368">
        <v>890</v>
      </c>
      <c r="E36" s="369"/>
      <c r="F36" s="368">
        <v>906</v>
      </c>
      <c r="G36" s="354"/>
      <c r="H36" s="273"/>
      <c r="I36" s="115" t="s">
        <v>307</v>
      </c>
      <c r="J36" s="368">
        <v>163</v>
      </c>
      <c r="K36" s="369"/>
      <c r="L36" s="368">
        <v>34</v>
      </c>
      <c r="M36" s="369"/>
      <c r="N36" s="368">
        <v>129</v>
      </c>
      <c r="O36" s="114"/>
      <c r="Q36" s="110">
        <v>26</v>
      </c>
      <c r="R36" s="110">
        <f t="shared" si="0"/>
        <v>46696</v>
      </c>
      <c r="S36" s="110">
        <f t="shared" si="1"/>
        <v>23140</v>
      </c>
      <c r="T36" s="110">
        <f t="shared" si="2"/>
        <v>23556</v>
      </c>
    </row>
    <row r="37" spans="1:20" s="110" customFormat="1" ht="11.25" customHeight="1">
      <c r="A37" s="515" t="s">
        <v>306</v>
      </c>
      <c r="B37" s="368">
        <v>1780</v>
      </c>
      <c r="C37" s="369"/>
      <c r="D37" s="368">
        <v>858</v>
      </c>
      <c r="E37" s="369"/>
      <c r="F37" s="368">
        <v>922</v>
      </c>
      <c r="G37" s="341"/>
      <c r="H37" s="342"/>
      <c r="I37" s="515" t="s">
        <v>305</v>
      </c>
      <c r="J37" s="368">
        <v>89</v>
      </c>
      <c r="K37" s="369"/>
      <c r="L37" s="368">
        <v>27</v>
      </c>
      <c r="M37" s="369"/>
      <c r="N37" s="368">
        <v>62</v>
      </c>
      <c r="O37" s="114"/>
      <c r="Q37" s="110">
        <v>27</v>
      </c>
      <c r="R37" s="110">
        <f t="shared" si="0"/>
        <v>48060</v>
      </c>
      <c r="S37" s="110">
        <f t="shared" si="1"/>
        <v>23166</v>
      </c>
      <c r="T37" s="110">
        <f t="shared" si="2"/>
        <v>24894</v>
      </c>
    </row>
    <row r="38" spans="1:20" s="110" customFormat="1" ht="11.25" customHeight="1">
      <c r="A38" s="115" t="s">
        <v>304</v>
      </c>
      <c r="B38" s="368">
        <v>1826</v>
      </c>
      <c r="C38" s="369"/>
      <c r="D38" s="368">
        <v>930</v>
      </c>
      <c r="E38" s="369"/>
      <c r="F38" s="368">
        <v>896</v>
      </c>
      <c r="G38" s="119"/>
      <c r="H38" s="272"/>
      <c r="I38" s="115" t="s">
        <v>303</v>
      </c>
      <c r="J38" s="368">
        <v>63</v>
      </c>
      <c r="K38" s="369"/>
      <c r="L38" s="368">
        <v>15</v>
      </c>
      <c r="M38" s="369"/>
      <c r="N38" s="368">
        <v>48</v>
      </c>
      <c r="O38" s="114"/>
      <c r="Q38" s="110">
        <v>28</v>
      </c>
      <c r="R38" s="110">
        <f t="shared" si="0"/>
        <v>51128</v>
      </c>
      <c r="S38" s="110">
        <f t="shared" si="1"/>
        <v>26040</v>
      </c>
      <c r="T38" s="110">
        <f t="shared" si="2"/>
        <v>25088</v>
      </c>
    </row>
    <row r="39" spans="1:20" s="110" customFormat="1" ht="11.25" customHeight="1">
      <c r="A39" s="115" t="s">
        <v>302</v>
      </c>
      <c r="B39" s="368">
        <v>1874</v>
      </c>
      <c r="C39" s="369"/>
      <c r="D39" s="368">
        <v>920</v>
      </c>
      <c r="E39" s="369"/>
      <c r="F39" s="368">
        <v>954</v>
      </c>
      <c r="G39" s="116"/>
      <c r="H39" s="273"/>
      <c r="I39" s="115"/>
      <c r="J39" s="368"/>
      <c r="K39" s="369"/>
      <c r="L39" s="368"/>
      <c r="M39" s="369"/>
      <c r="N39" s="368"/>
      <c r="O39" s="114"/>
      <c r="Q39" s="110">
        <v>29</v>
      </c>
      <c r="R39" s="110">
        <f t="shared" si="0"/>
        <v>54346</v>
      </c>
      <c r="S39" s="110">
        <f t="shared" si="1"/>
        <v>26680</v>
      </c>
      <c r="T39" s="110">
        <f t="shared" si="2"/>
        <v>27666</v>
      </c>
    </row>
    <row r="40" spans="1:20" s="110" customFormat="1" ht="11.25" customHeight="1">
      <c r="A40" s="115" t="s">
        <v>301</v>
      </c>
      <c r="B40" s="368">
        <v>1837</v>
      </c>
      <c r="C40" s="369"/>
      <c r="D40" s="368">
        <v>928</v>
      </c>
      <c r="E40" s="369"/>
      <c r="F40" s="368">
        <v>909</v>
      </c>
      <c r="G40" s="116"/>
      <c r="H40" s="273"/>
      <c r="I40" s="115" t="s">
        <v>300</v>
      </c>
      <c r="J40" s="368">
        <v>88</v>
      </c>
      <c r="K40" s="369"/>
      <c r="L40" s="368">
        <v>10</v>
      </c>
      <c r="M40" s="369"/>
      <c r="N40" s="368">
        <v>78</v>
      </c>
      <c r="O40" s="114"/>
      <c r="Q40" s="110">
        <v>30</v>
      </c>
      <c r="R40" s="110">
        <f t="shared" si="0"/>
        <v>55110</v>
      </c>
      <c r="S40" s="110">
        <f t="shared" si="1"/>
        <v>27840</v>
      </c>
      <c r="T40" s="110">
        <f t="shared" si="2"/>
        <v>27270</v>
      </c>
    </row>
    <row r="41" spans="1:20" s="110" customFormat="1" ht="11.25" customHeight="1">
      <c r="A41" s="115" t="s">
        <v>299</v>
      </c>
      <c r="B41" s="368">
        <v>1994</v>
      </c>
      <c r="C41" s="369"/>
      <c r="D41" s="368">
        <v>972</v>
      </c>
      <c r="E41" s="369"/>
      <c r="F41" s="368">
        <v>1022</v>
      </c>
      <c r="G41" s="116"/>
      <c r="H41" s="273"/>
      <c r="I41" s="137"/>
      <c r="J41" s="368"/>
      <c r="K41" s="369"/>
      <c r="L41" s="368"/>
      <c r="M41" s="369"/>
      <c r="N41" s="368"/>
      <c r="O41" s="114"/>
      <c r="Q41" s="110">
        <v>31</v>
      </c>
      <c r="R41" s="110">
        <f t="shared" si="0"/>
        <v>61814</v>
      </c>
      <c r="S41" s="110">
        <f t="shared" si="1"/>
        <v>30132</v>
      </c>
      <c r="T41" s="110">
        <f t="shared" si="2"/>
        <v>31682</v>
      </c>
    </row>
    <row r="42" spans="1:20" s="110" customFormat="1" ht="11.25" customHeight="1">
      <c r="A42" s="115" t="s">
        <v>298</v>
      </c>
      <c r="B42" s="368">
        <v>1997</v>
      </c>
      <c r="C42" s="369"/>
      <c r="D42" s="368">
        <v>1005</v>
      </c>
      <c r="E42" s="369"/>
      <c r="F42" s="368">
        <v>992</v>
      </c>
      <c r="G42" s="116"/>
      <c r="H42" s="273"/>
      <c r="I42" s="115" t="s">
        <v>556</v>
      </c>
      <c r="J42" s="368">
        <v>6</v>
      </c>
      <c r="K42" s="369"/>
      <c r="L42" s="368">
        <v>4</v>
      </c>
      <c r="M42" s="369"/>
      <c r="N42" s="368">
        <v>2</v>
      </c>
      <c r="O42" s="114"/>
      <c r="Q42" s="110">
        <v>32</v>
      </c>
      <c r="R42" s="110">
        <f t="shared" si="0"/>
        <v>63904</v>
      </c>
      <c r="S42" s="110">
        <f t="shared" si="1"/>
        <v>32160</v>
      </c>
      <c r="T42" s="110">
        <f t="shared" si="2"/>
        <v>31744</v>
      </c>
    </row>
    <row r="43" spans="1:20" s="110" customFormat="1" ht="11.25" customHeight="1">
      <c r="A43" s="115" t="s">
        <v>297</v>
      </c>
      <c r="B43" s="368">
        <v>2095</v>
      </c>
      <c r="C43" s="369"/>
      <c r="D43" s="368">
        <v>1068</v>
      </c>
      <c r="E43" s="369"/>
      <c r="F43" s="368">
        <v>1027</v>
      </c>
      <c r="G43" s="116"/>
      <c r="H43" s="273"/>
      <c r="I43" s="132"/>
      <c r="J43" s="130"/>
      <c r="K43" s="131"/>
      <c r="L43" s="130"/>
      <c r="M43" s="131"/>
      <c r="N43" s="130"/>
      <c r="O43" s="129"/>
      <c r="Q43" s="110">
        <v>33</v>
      </c>
      <c r="R43" s="110">
        <f t="shared" si="0"/>
        <v>69135</v>
      </c>
      <c r="S43" s="110">
        <f t="shared" si="1"/>
        <v>35244</v>
      </c>
      <c r="T43" s="110">
        <f t="shared" si="2"/>
        <v>33891</v>
      </c>
    </row>
    <row r="44" spans="1:20" s="110" customFormat="1" ht="11.25" customHeight="1">
      <c r="A44" s="115" t="s">
        <v>296</v>
      </c>
      <c r="B44" s="368">
        <v>2081</v>
      </c>
      <c r="C44" s="369"/>
      <c r="D44" s="368">
        <v>1032</v>
      </c>
      <c r="E44" s="369"/>
      <c r="F44" s="368">
        <v>1049</v>
      </c>
      <c r="G44" s="116"/>
      <c r="H44" s="273"/>
      <c r="I44" s="128"/>
      <c r="J44" s="126"/>
      <c r="K44" s="127"/>
      <c r="L44" s="126"/>
      <c r="M44" s="127"/>
      <c r="N44" s="126"/>
      <c r="O44" s="125"/>
      <c r="Q44" s="110">
        <v>34</v>
      </c>
      <c r="R44" s="110">
        <f t="shared" si="0"/>
        <v>70754</v>
      </c>
      <c r="S44" s="110">
        <f t="shared" si="1"/>
        <v>35088</v>
      </c>
      <c r="T44" s="110">
        <f t="shared" si="2"/>
        <v>35666</v>
      </c>
    </row>
    <row r="45" spans="1:20" s="110" customFormat="1" ht="11.25" customHeight="1">
      <c r="A45" s="115" t="s">
        <v>295</v>
      </c>
      <c r="B45" s="368">
        <v>2142</v>
      </c>
      <c r="C45" s="369"/>
      <c r="D45" s="368">
        <v>1046</v>
      </c>
      <c r="E45" s="369"/>
      <c r="F45" s="368">
        <v>1096</v>
      </c>
      <c r="G45" s="119"/>
      <c r="H45" s="272"/>
      <c r="I45" s="124"/>
      <c r="J45" s="122"/>
      <c r="K45" s="123"/>
      <c r="L45" s="122"/>
      <c r="M45" s="123"/>
      <c r="N45" s="122"/>
      <c r="O45" s="136"/>
      <c r="Q45" s="110">
        <v>35</v>
      </c>
      <c r="R45" s="110">
        <f t="shared" si="0"/>
        <v>74970</v>
      </c>
      <c r="S45" s="110">
        <f t="shared" si="1"/>
        <v>36610</v>
      </c>
      <c r="T45" s="110">
        <f t="shared" si="2"/>
        <v>38360</v>
      </c>
    </row>
    <row r="46" spans="1:20" s="110" customFormat="1" ht="11.25" customHeight="1">
      <c r="A46" s="115" t="s">
        <v>294</v>
      </c>
      <c r="B46" s="368">
        <v>2185</v>
      </c>
      <c r="C46" s="369"/>
      <c r="D46" s="368">
        <v>1088</v>
      </c>
      <c r="E46" s="369"/>
      <c r="F46" s="368">
        <v>1097</v>
      </c>
      <c r="G46" s="116"/>
      <c r="H46" s="273"/>
      <c r="I46" s="135" t="s">
        <v>293</v>
      </c>
      <c r="J46" s="133"/>
      <c r="K46" s="134"/>
      <c r="L46" s="133"/>
      <c r="M46" s="134"/>
      <c r="N46" s="133"/>
      <c r="O46" s="114"/>
      <c r="Q46" s="110">
        <v>36</v>
      </c>
      <c r="R46" s="110">
        <f t="shared" si="0"/>
        <v>78660</v>
      </c>
      <c r="S46" s="110">
        <f t="shared" si="1"/>
        <v>39168</v>
      </c>
      <c r="T46" s="110">
        <f t="shared" si="2"/>
        <v>39492</v>
      </c>
    </row>
    <row r="47" spans="1:20" s="110" customFormat="1" ht="11.25" customHeight="1">
      <c r="A47" s="115" t="s">
        <v>292</v>
      </c>
      <c r="B47" s="368">
        <v>2150</v>
      </c>
      <c r="C47" s="369"/>
      <c r="D47" s="368">
        <v>1081</v>
      </c>
      <c r="E47" s="369"/>
      <c r="F47" s="368">
        <v>1069</v>
      </c>
      <c r="G47" s="116"/>
      <c r="H47" s="273"/>
      <c r="I47" s="115" t="s">
        <v>291</v>
      </c>
      <c r="J47" s="370">
        <v>7311</v>
      </c>
      <c r="K47" s="369"/>
      <c r="L47" s="370">
        <v>3640</v>
      </c>
      <c r="M47" s="369"/>
      <c r="N47" s="368">
        <v>3671</v>
      </c>
      <c r="O47" s="114"/>
      <c r="Q47" s="110">
        <v>37</v>
      </c>
      <c r="R47" s="110">
        <f t="shared" si="0"/>
        <v>79550</v>
      </c>
      <c r="S47" s="110">
        <f t="shared" si="1"/>
        <v>39997</v>
      </c>
      <c r="T47" s="110">
        <f t="shared" si="2"/>
        <v>39553</v>
      </c>
    </row>
    <row r="48" spans="1:20" s="110" customFormat="1" ht="11.25" customHeight="1">
      <c r="A48" s="115" t="s">
        <v>290</v>
      </c>
      <c r="B48" s="368">
        <v>2207</v>
      </c>
      <c r="C48" s="369"/>
      <c r="D48" s="368">
        <v>1131</v>
      </c>
      <c r="E48" s="369"/>
      <c r="F48" s="368">
        <v>1076</v>
      </c>
      <c r="G48" s="116"/>
      <c r="H48" s="273"/>
      <c r="I48" s="115" t="s">
        <v>289</v>
      </c>
      <c r="J48" s="368">
        <v>8781</v>
      </c>
      <c r="K48" s="369"/>
      <c r="L48" s="368">
        <v>4414</v>
      </c>
      <c r="M48" s="369"/>
      <c r="N48" s="368">
        <v>4367</v>
      </c>
      <c r="O48" s="114"/>
      <c r="Q48" s="110">
        <v>38</v>
      </c>
      <c r="R48" s="110">
        <f t="shared" si="0"/>
        <v>83866</v>
      </c>
      <c r="S48" s="110">
        <f t="shared" si="1"/>
        <v>42978</v>
      </c>
      <c r="T48" s="110">
        <f t="shared" si="2"/>
        <v>40888</v>
      </c>
    </row>
    <row r="49" spans="1:20" s="110" customFormat="1" ht="11.25" customHeight="1">
      <c r="A49" s="115" t="s">
        <v>288</v>
      </c>
      <c r="B49" s="368">
        <v>2250</v>
      </c>
      <c r="C49" s="369"/>
      <c r="D49" s="368">
        <v>1124</v>
      </c>
      <c r="E49" s="369"/>
      <c r="F49" s="368">
        <v>1126</v>
      </c>
      <c r="G49" s="116"/>
      <c r="H49" s="273"/>
      <c r="I49" s="115" t="s">
        <v>287</v>
      </c>
      <c r="J49" s="368">
        <v>9107</v>
      </c>
      <c r="K49" s="369"/>
      <c r="L49" s="368">
        <v>4678</v>
      </c>
      <c r="M49" s="369"/>
      <c r="N49" s="368">
        <v>4429</v>
      </c>
      <c r="O49" s="114"/>
      <c r="Q49" s="110">
        <v>39</v>
      </c>
      <c r="R49" s="110">
        <f t="shared" si="0"/>
        <v>87750</v>
      </c>
      <c r="S49" s="110">
        <f t="shared" si="1"/>
        <v>43836</v>
      </c>
      <c r="T49" s="110">
        <f t="shared" si="2"/>
        <v>43914</v>
      </c>
    </row>
    <row r="50" spans="1:20" s="110" customFormat="1" ht="11.25" customHeight="1">
      <c r="A50" s="115" t="s">
        <v>286</v>
      </c>
      <c r="B50" s="368">
        <v>2342</v>
      </c>
      <c r="C50" s="369"/>
      <c r="D50" s="368">
        <v>1155</v>
      </c>
      <c r="E50" s="369"/>
      <c r="F50" s="368">
        <v>1187</v>
      </c>
      <c r="G50" s="116"/>
      <c r="H50" s="273"/>
      <c r="I50" s="115" t="s">
        <v>285</v>
      </c>
      <c r="J50" s="368">
        <v>9358</v>
      </c>
      <c r="K50" s="369"/>
      <c r="L50" s="368">
        <v>4802</v>
      </c>
      <c r="M50" s="369"/>
      <c r="N50" s="368">
        <v>4556</v>
      </c>
      <c r="O50" s="114"/>
      <c r="Q50" s="110">
        <v>40</v>
      </c>
      <c r="R50" s="110">
        <f t="shared" si="0"/>
        <v>93680</v>
      </c>
      <c r="S50" s="110">
        <f t="shared" si="1"/>
        <v>46200</v>
      </c>
      <c r="T50" s="110">
        <f t="shared" si="2"/>
        <v>47480</v>
      </c>
    </row>
    <row r="51" spans="1:20" s="110" customFormat="1" ht="11.25" customHeight="1">
      <c r="A51" s="115" t="s">
        <v>284</v>
      </c>
      <c r="B51" s="368">
        <v>2420</v>
      </c>
      <c r="C51" s="369"/>
      <c r="D51" s="368">
        <v>1238</v>
      </c>
      <c r="E51" s="369"/>
      <c r="F51" s="368">
        <v>1182</v>
      </c>
      <c r="G51" s="116"/>
      <c r="H51" s="273"/>
      <c r="I51" s="115" t="s">
        <v>283</v>
      </c>
      <c r="J51" s="368">
        <v>9231</v>
      </c>
      <c r="K51" s="369"/>
      <c r="L51" s="368">
        <v>4686</v>
      </c>
      <c r="M51" s="369"/>
      <c r="N51" s="368">
        <v>4545</v>
      </c>
      <c r="O51" s="114"/>
      <c r="Q51" s="110">
        <v>41</v>
      </c>
      <c r="R51" s="110">
        <f t="shared" si="0"/>
        <v>99220</v>
      </c>
      <c r="S51" s="110">
        <f t="shared" si="1"/>
        <v>50758</v>
      </c>
      <c r="T51" s="110">
        <f t="shared" si="2"/>
        <v>48462</v>
      </c>
    </row>
    <row r="52" spans="1:20" s="110" customFormat="1" ht="11.25" customHeight="1">
      <c r="A52" s="115" t="s">
        <v>282</v>
      </c>
      <c r="B52" s="368">
        <v>2447</v>
      </c>
      <c r="C52" s="369"/>
      <c r="D52" s="368">
        <v>1224</v>
      </c>
      <c r="E52" s="369"/>
      <c r="F52" s="368">
        <v>1223</v>
      </c>
      <c r="G52" s="119"/>
      <c r="H52" s="272"/>
      <c r="I52" s="115" t="s">
        <v>281</v>
      </c>
      <c r="J52" s="368">
        <v>9151</v>
      </c>
      <c r="K52" s="369"/>
      <c r="L52" s="368">
        <v>4552</v>
      </c>
      <c r="M52" s="369"/>
      <c r="N52" s="368">
        <v>4599</v>
      </c>
      <c r="O52" s="114"/>
      <c r="Q52" s="110">
        <v>42</v>
      </c>
      <c r="R52" s="110">
        <f t="shared" si="0"/>
        <v>102774</v>
      </c>
      <c r="S52" s="110">
        <f t="shared" si="1"/>
        <v>51408</v>
      </c>
      <c r="T52" s="110">
        <f t="shared" si="2"/>
        <v>51366</v>
      </c>
    </row>
    <row r="53" spans="1:20" s="110" customFormat="1" ht="11.25" customHeight="1">
      <c r="A53" s="115" t="s">
        <v>280</v>
      </c>
      <c r="B53" s="368">
        <v>2387</v>
      </c>
      <c r="C53" s="369"/>
      <c r="D53" s="368">
        <v>1160</v>
      </c>
      <c r="E53" s="369"/>
      <c r="F53" s="368">
        <v>1227</v>
      </c>
      <c r="G53" s="116"/>
      <c r="H53" s="273"/>
      <c r="I53" s="115" t="s">
        <v>279</v>
      </c>
      <c r="J53" s="368">
        <v>10004</v>
      </c>
      <c r="K53" s="369"/>
      <c r="L53" s="368">
        <v>5005</v>
      </c>
      <c r="M53" s="369"/>
      <c r="N53" s="368">
        <v>4999</v>
      </c>
      <c r="O53" s="114"/>
      <c r="Q53" s="110">
        <v>43</v>
      </c>
      <c r="R53" s="110">
        <f t="shared" si="0"/>
        <v>102641</v>
      </c>
      <c r="S53" s="110">
        <f t="shared" si="1"/>
        <v>49880</v>
      </c>
      <c r="T53" s="110">
        <f t="shared" si="2"/>
        <v>52761</v>
      </c>
    </row>
    <row r="54" spans="1:20" s="110" customFormat="1" ht="11.25" customHeight="1">
      <c r="A54" s="115" t="s">
        <v>278</v>
      </c>
      <c r="B54" s="368">
        <v>2410</v>
      </c>
      <c r="C54" s="369"/>
      <c r="D54" s="368">
        <v>1213</v>
      </c>
      <c r="E54" s="369"/>
      <c r="F54" s="368">
        <v>1197</v>
      </c>
      <c r="G54" s="116"/>
      <c r="H54" s="273"/>
      <c r="I54" s="115" t="s">
        <v>277</v>
      </c>
      <c r="J54" s="368">
        <v>10934</v>
      </c>
      <c r="K54" s="369"/>
      <c r="L54" s="368">
        <v>5470</v>
      </c>
      <c r="M54" s="369"/>
      <c r="N54" s="368">
        <v>5464</v>
      </c>
      <c r="O54" s="114"/>
      <c r="Q54" s="110">
        <v>44</v>
      </c>
      <c r="R54" s="110">
        <f t="shared" si="0"/>
        <v>106040</v>
      </c>
      <c r="S54" s="110">
        <f t="shared" si="1"/>
        <v>53372</v>
      </c>
      <c r="T54" s="110">
        <f t="shared" si="2"/>
        <v>52668</v>
      </c>
    </row>
    <row r="55" spans="1:20" s="110" customFormat="1" ht="11.25" customHeight="1">
      <c r="A55" s="115" t="s">
        <v>276</v>
      </c>
      <c r="B55" s="368">
        <v>2695</v>
      </c>
      <c r="C55" s="369"/>
      <c r="D55" s="368">
        <v>1326</v>
      </c>
      <c r="E55" s="369"/>
      <c r="F55" s="368">
        <v>1369</v>
      </c>
      <c r="G55" s="116"/>
      <c r="H55" s="273"/>
      <c r="I55" s="115" t="s">
        <v>275</v>
      </c>
      <c r="J55" s="368">
        <v>12006</v>
      </c>
      <c r="K55" s="369"/>
      <c r="L55" s="368">
        <v>5990</v>
      </c>
      <c r="M55" s="369"/>
      <c r="N55" s="368">
        <v>6016</v>
      </c>
      <c r="O55" s="114"/>
      <c r="Q55" s="110">
        <v>45</v>
      </c>
      <c r="R55" s="110">
        <f t="shared" si="0"/>
        <v>121275</v>
      </c>
      <c r="S55" s="110">
        <f t="shared" si="1"/>
        <v>59670</v>
      </c>
      <c r="T55" s="110">
        <f t="shared" si="2"/>
        <v>61605</v>
      </c>
    </row>
    <row r="56" spans="1:20" s="110" customFormat="1" ht="11.25" customHeight="1">
      <c r="A56" s="115" t="s">
        <v>274</v>
      </c>
      <c r="B56" s="368">
        <v>2705</v>
      </c>
      <c r="C56" s="369"/>
      <c r="D56" s="368">
        <v>1327</v>
      </c>
      <c r="E56" s="369"/>
      <c r="F56" s="368">
        <v>1378</v>
      </c>
      <c r="G56" s="116"/>
      <c r="H56" s="273"/>
      <c r="I56" s="115" t="s">
        <v>273</v>
      </c>
      <c r="J56" s="368">
        <v>14015</v>
      </c>
      <c r="K56" s="369"/>
      <c r="L56" s="368">
        <v>6891</v>
      </c>
      <c r="M56" s="369"/>
      <c r="N56" s="368">
        <v>7124</v>
      </c>
      <c r="O56" s="114"/>
      <c r="Q56" s="110">
        <v>46</v>
      </c>
      <c r="R56" s="110">
        <f t="shared" si="0"/>
        <v>124430</v>
      </c>
      <c r="S56" s="110">
        <f t="shared" si="1"/>
        <v>61042</v>
      </c>
      <c r="T56" s="110">
        <f t="shared" si="2"/>
        <v>63388</v>
      </c>
    </row>
    <row r="57" spans="1:20" s="110" customFormat="1" ht="11.25" customHeight="1">
      <c r="A57" s="115" t="s">
        <v>272</v>
      </c>
      <c r="B57" s="368">
        <v>2713</v>
      </c>
      <c r="C57" s="369"/>
      <c r="D57" s="368">
        <v>1319</v>
      </c>
      <c r="E57" s="369"/>
      <c r="F57" s="368">
        <v>1394</v>
      </c>
      <c r="G57" s="116"/>
      <c r="H57" s="273"/>
      <c r="I57" s="115" t="s">
        <v>271</v>
      </c>
      <c r="J57" s="368">
        <v>16741</v>
      </c>
      <c r="K57" s="369"/>
      <c r="L57" s="368">
        <v>8177</v>
      </c>
      <c r="M57" s="369"/>
      <c r="N57" s="368">
        <v>8564</v>
      </c>
      <c r="O57" s="114"/>
      <c r="Q57" s="110">
        <v>47</v>
      </c>
      <c r="R57" s="110">
        <f t="shared" si="0"/>
        <v>127511</v>
      </c>
      <c r="S57" s="110">
        <f t="shared" si="1"/>
        <v>61993</v>
      </c>
      <c r="T57" s="110">
        <f t="shared" si="2"/>
        <v>65518</v>
      </c>
    </row>
    <row r="58" spans="1:20" s="110" customFormat="1" ht="11.25" customHeight="1">
      <c r="A58" s="115" t="s">
        <v>270</v>
      </c>
      <c r="B58" s="368">
        <v>2876</v>
      </c>
      <c r="C58" s="369"/>
      <c r="D58" s="368">
        <v>1397</v>
      </c>
      <c r="E58" s="369"/>
      <c r="F58" s="368">
        <v>1479</v>
      </c>
      <c r="G58" s="116"/>
      <c r="H58" s="273"/>
      <c r="I58" s="115" t="s">
        <v>269</v>
      </c>
      <c r="J58" s="368">
        <v>14460</v>
      </c>
      <c r="K58" s="369"/>
      <c r="L58" s="368">
        <v>7026</v>
      </c>
      <c r="M58" s="369"/>
      <c r="N58" s="368">
        <v>7434</v>
      </c>
      <c r="O58" s="114"/>
      <c r="Q58" s="110">
        <v>48</v>
      </c>
      <c r="R58" s="110">
        <f t="shared" si="0"/>
        <v>138048</v>
      </c>
      <c r="S58" s="110">
        <f t="shared" si="1"/>
        <v>67056</v>
      </c>
      <c r="T58" s="110">
        <f t="shared" si="2"/>
        <v>70992</v>
      </c>
    </row>
    <row r="59" spans="1:20" s="110" customFormat="1" ht="11.25" customHeight="1">
      <c r="A59" s="115" t="s">
        <v>268</v>
      </c>
      <c r="B59" s="368">
        <v>3026</v>
      </c>
      <c r="C59" s="369"/>
      <c r="D59" s="368">
        <v>1522</v>
      </c>
      <c r="E59" s="369"/>
      <c r="F59" s="368">
        <v>1504</v>
      </c>
      <c r="G59" s="119"/>
      <c r="H59" s="272"/>
      <c r="I59" s="115" t="s">
        <v>267</v>
      </c>
      <c r="J59" s="368">
        <v>12201</v>
      </c>
      <c r="K59" s="369"/>
      <c r="L59" s="368">
        <v>6099</v>
      </c>
      <c r="M59" s="369"/>
      <c r="N59" s="368">
        <v>6102</v>
      </c>
      <c r="O59" s="114"/>
      <c r="Q59" s="110">
        <v>49</v>
      </c>
      <c r="R59" s="110">
        <f t="shared" si="0"/>
        <v>148274</v>
      </c>
      <c r="S59" s="110">
        <f t="shared" si="1"/>
        <v>74578</v>
      </c>
      <c r="T59" s="110">
        <f t="shared" si="2"/>
        <v>73696</v>
      </c>
    </row>
    <row r="60" spans="1:20" s="110" customFormat="1" ht="11.25" customHeight="1">
      <c r="A60" s="115" t="s">
        <v>266</v>
      </c>
      <c r="B60" s="368">
        <v>3109</v>
      </c>
      <c r="C60" s="369"/>
      <c r="D60" s="368">
        <v>1511</v>
      </c>
      <c r="E60" s="369"/>
      <c r="F60" s="368">
        <v>1598</v>
      </c>
      <c r="G60" s="116"/>
      <c r="H60" s="273"/>
      <c r="I60" s="115" t="s">
        <v>265</v>
      </c>
      <c r="J60" s="368">
        <v>9587</v>
      </c>
      <c r="K60" s="369"/>
      <c r="L60" s="368">
        <v>4563</v>
      </c>
      <c r="M60" s="369"/>
      <c r="N60" s="368">
        <v>5024</v>
      </c>
      <c r="O60" s="114"/>
      <c r="Q60" s="110">
        <v>50</v>
      </c>
      <c r="R60" s="110">
        <f t="shared" si="0"/>
        <v>155450</v>
      </c>
      <c r="S60" s="110">
        <f t="shared" si="1"/>
        <v>75550</v>
      </c>
      <c r="T60" s="110">
        <f t="shared" si="2"/>
        <v>79900</v>
      </c>
    </row>
    <row r="61" spans="1:20" s="110" customFormat="1" ht="11.25" customHeight="1">
      <c r="A61" s="115" t="s">
        <v>264</v>
      </c>
      <c r="B61" s="368">
        <v>3353</v>
      </c>
      <c r="C61" s="369"/>
      <c r="D61" s="368">
        <v>1631</v>
      </c>
      <c r="E61" s="369"/>
      <c r="F61" s="368">
        <v>1722</v>
      </c>
      <c r="G61" s="116"/>
      <c r="H61" s="273"/>
      <c r="I61" s="115" t="s">
        <v>263</v>
      </c>
      <c r="J61" s="368">
        <v>10362</v>
      </c>
      <c r="K61" s="369"/>
      <c r="L61" s="368">
        <v>4605</v>
      </c>
      <c r="M61" s="369"/>
      <c r="N61" s="368">
        <v>5757</v>
      </c>
      <c r="O61" s="114"/>
      <c r="Q61" s="110">
        <v>51</v>
      </c>
      <c r="R61" s="110">
        <f t="shared" si="0"/>
        <v>171003</v>
      </c>
      <c r="S61" s="110">
        <f t="shared" si="1"/>
        <v>83181</v>
      </c>
      <c r="T61" s="110">
        <f t="shared" si="2"/>
        <v>87822</v>
      </c>
    </row>
    <row r="62" spans="1:20" s="110" customFormat="1" ht="11.25" customHeight="1">
      <c r="A62" s="115" t="s">
        <v>262</v>
      </c>
      <c r="B62" s="368">
        <v>3522</v>
      </c>
      <c r="C62" s="369"/>
      <c r="D62" s="368">
        <v>1729</v>
      </c>
      <c r="E62" s="369"/>
      <c r="F62" s="368">
        <v>1793</v>
      </c>
      <c r="G62" s="116"/>
      <c r="H62" s="273"/>
      <c r="I62" s="115" t="s">
        <v>261</v>
      </c>
      <c r="J62" s="368">
        <v>12353</v>
      </c>
      <c r="K62" s="369"/>
      <c r="L62" s="368">
        <v>5401</v>
      </c>
      <c r="M62" s="369"/>
      <c r="N62" s="368">
        <v>6952</v>
      </c>
      <c r="O62" s="114"/>
      <c r="Q62" s="110">
        <v>52</v>
      </c>
      <c r="R62" s="110">
        <f t="shared" si="0"/>
        <v>183144</v>
      </c>
      <c r="S62" s="110">
        <f t="shared" si="1"/>
        <v>89908</v>
      </c>
      <c r="T62" s="110">
        <f t="shared" si="2"/>
        <v>93236</v>
      </c>
    </row>
    <row r="63" spans="1:20" s="110" customFormat="1" ht="11.25" customHeight="1">
      <c r="A63" s="115" t="s">
        <v>260</v>
      </c>
      <c r="B63" s="368">
        <v>3390</v>
      </c>
      <c r="C63" s="369"/>
      <c r="D63" s="368">
        <v>1647</v>
      </c>
      <c r="E63" s="369"/>
      <c r="F63" s="368">
        <v>1743</v>
      </c>
      <c r="G63" s="116"/>
      <c r="H63" s="273"/>
      <c r="I63" s="115" t="s">
        <v>259</v>
      </c>
      <c r="J63" s="368">
        <v>9467</v>
      </c>
      <c r="K63" s="369"/>
      <c r="L63" s="368">
        <v>3829</v>
      </c>
      <c r="M63" s="369"/>
      <c r="N63" s="368">
        <v>5638</v>
      </c>
      <c r="O63" s="114"/>
      <c r="Q63" s="110">
        <v>53</v>
      </c>
      <c r="R63" s="110">
        <f t="shared" si="0"/>
        <v>179670</v>
      </c>
      <c r="S63" s="110">
        <f t="shared" si="1"/>
        <v>87291</v>
      </c>
      <c r="T63" s="110">
        <f t="shared" si="2"/>
        <v>92379</v>
      </c>
    </row>
    <row r="64" spans="1:20" s="110" customFormat="1" ht="11.25" customHeight="1">
      <c r="A64" s="115" t="s">
        <v>258</v>
      </c>
      <c r="B64" s="368">
        <v>3367</v>
      </c>
      <c r="C64" s="369"/>
      <c r="D64" s="368">
        <v>1659</v>
      </c>
      <c r="E64" s="369"/>
      <c r="F64" s="368">
        <v>1708</v>
      </c>
      <c r="G64" s="116"/>
      <c r="H64" s="273"/>
      <c r="I64" s="115" t="s">
        <v>257</v>
      </c>
      <c r="J64" s="368">
        <v>6067</v>
      </c>
      <c r="K64" s="369"/>
      <c r="L64" s="368">
        <v>2273</v>
      </c>
      <c r="M64" s="369"/>
      <c r="N64" s="368">
        <v>3794</v>
      </c>
      <c r="O64" s="114"/>
      <c r="Q64" s="110">
        <v>54</v>
      </c>
      <c r="R64" s="110">
        <f t="shared" si="0"/>
        <v>181818</v>
      </c>
      <c r="S64" s="110">
        <f t="shared" si="1"/>
        <v>89586</v>
      </c>
      <c r="T64" s="110">
        <f t="shared" si="2"/>
        <v>92232</v>
      </c>
    </row>
    <row r="65" spans="1:20" s="110" customFormat="1" ht="11.25" customHeight="1">
      <c r="A65" s="115" t="s">
        <v>256</v>
      </c>
      <c r="B65" s="368">
        <v>3210</v>
      </c>
      <c r="C65" s="369"/>
      <c r="D65" s="368">
        <v>1541</v>
      </c>
      <c r="E65" s="369"/>
      <c r="F65" s="368">
        <v>1669</v>
      </c>
      <c r="G65" s="116"/>
      <c r="H65" s="273"/>
      <c r="I65" s="115" t="s">
        <v>255</v>
      </c>
      <c r="J65" s="368">
        <v>2976</v>
      </c>
      <c r="K65" s="369"/>
      <c r="L65" s="368">
        <v>910</v>
      </c>
      <c r="M65" s="369"/>
      <c r="N65" s="368">
        <v>2066</v>
      </c>
      <c r="O65" s="114"/>
      <c r="Q65" s="110">
        <v>55</v>
      </c>
      <c r="R65" s="110">
        <f t="shared" si="0"/>
        <v>176550</v>
      </c>
      <c r="S65" s="110">
        <f t="shared" si="1"/>
        <v>84755</v>
      </c>
      <c r="T65" s="110">
        <f t="shared" si="2"/>
        <v>91795</v>
      </c>
    </row>
    <row r="66" spans="1:20" s="110" customFormat="1" ht="11.25" customHeight="1">
      <c r="A66" s="115" t="s">
        <v>254</v>
      </c>
      <c r="B66" s="368">
        <v>3036</v>
      </c>
      <c r="C66" s="369"/>
      <c r="D66" s="368">
        <v>1481</v>
      </c>
      <c r="E66" s="369"/>
      <c r="F66" s="368">
        <v>1555</v>
      </c>
      <c r="G66" s="119"/>
      <c r="H66" s="272"/>
      <c r="I66" s="115" t="s">
        <v>253</v>
      </c>
      <c r="J66" s="368">
        <v>760</v>
      </c>
      <c r="K66" s="369"/>
      <c r="L66" s="368">
        <v>183</v>
      </c>
      <c r="M66" s="369"/>
      <c r="N66" s="368">
        <v>577</v>
      </c>
      <c r="O66" s="114"/>
      <c r="Q66" s="110">
        <v>56</v>
      </c>
      <c r="R66" s="110">
        <f t="shared" si="0"/>
        <v>170016</v>
      </c>
      <c r="S66" s="110">
        <f t="shared" si="1"/>
        <v>82936</v>
      </c>
      <c r="T66" s="110">
        <f t="shared" si="2"/>
        <v>87080</v>
      </c>
    </row>
    <row r="67" spans="1:20" s="110" customFormat="1" ht="11.25" customHeight="1">
      <c r="A67" s="115" t="s">
        <v>252</v>
      </c>
      <c r="B67" s="368">
        <v>3019</v>
      </c>
      <c r="C67" s="369"/>
      <c r="D67" s="368">
        <v>1504</v>
      </c>
      <c r="E67" s="369"/>
      <c r="F67" s="368">
        <v>1515</v>
      </c>
      <c r="G67" s="116"/>
      <c r="H67" s="273"/>
      <c r="I67" s="132"/>
      <c r="J67" s="130"/>
      <c r="K67" s="131"/>
      <c r="L67" s="130"/>
      <c r="M67" s="131"/>
      <c r="N67" s="130"/>
      <c r="O67" s="129"/>
      <c r="Q67" s="110">
        <v>57</v>
      </c>
      <c r="R67" s="110">
        <f t="shared" si="0"/>
        <v>172083</v>
      </c>
      <c r="S67" s="110">
        <f t="shared" si="1"/>
        <v>85728</v>
      </c>
      <c r="T67" s="110">
        <f t="shared" si="2"/>
        <v>86355</v>
      </c>
    </row>
    <row r="68" spans="1:20" s="110" customFormat="1" ht="11.25" customHeight="1">
      <c r="A68" s="115" t="s">
        <v>251</v>
      </c>
      <c r="B68" s="368">
        <v>2986</v>
      </c>
      <c r="C68" s="369"/>
      <c r="D68" s="368">
        <v>1457</v>
      </c>
      <c r="E68" s="369"/>
      <c r="F68" s="368">
        <v>1529</v>
      </c>
      <c r="G68" s="116"/>
      <c r="H68" s="273"/>
      <c r="I68" s="128"/>
      <c r="J68" s="126"/>
      <c r="K68" s="127"/>
      <c r="L68" s="126"/>
      <c r="M68" s="127"/>
      <c r="N68" s="126"/>
      <c r="O68" s="125"/>
      <c r="Q68" s="110">
        <v>58</v>
      </c>
      <c r="R68" s="110">
        <f t="shared" si="0"/>
        <v>173188</v>
      </c>
      <c r="S68" s="110">
        <f t="shared" si="1"/>
        <v>84506</v>
      </c>
      <c r="T68" s="110">
        <f t="shared" si="2"/>
        <v>88682</v>
      </c>
    </row>
    <row r="69" spans="1:20" s="110" customFormat="1" ht="11.25" customHeight="1">
      <c r="A69" s="115" t="s">
        <v>250</v>
      </c>
      <c r="B69" s="368">
        <v>2209</v>
      </c>
      <c r="C69" s="369"/>
      <c r="D69" s="368">
        <v>1043</v>
      </c>
      <c r="E69" s="369"/>
      <c r="F69" s="368">
        <v>1166</v>
      </c>
      <c r="G69" s="116"/>
      <c r="H69" s="273"/>
      <c r="I69" s="124"/>
      <c r="J69" s="122"/>
      <c r="K69" s="123"/>
      <c r="L69" s="122"/>
      <c r="M69" s="123"/>
      <c r="N69" s="122"/>
      <c r="O69" s="121"/>
      <c r="Q69" s="110">
        <v>59</v>
      </c>
      <c r="R69" s="110">
        <f t="shared" si="0"/>
        <v>130331</v>
      </c>
      <c r="S69" s="110">
        <f t="shared" si="1"/>
        <v>61537</v>
      </c>
      <c r="T69" s="110">
        <f t="shared" si="2"/>
        <v>68794</v>
      </c>
    </row>
    <row r="70" spans="1:20" s="110" customFormat="1" ht="11.25" customHeight="1">
      <c r="A70" s="115" t="s">
        <v>249</v>
      </c>
      <c r="B70" s="368">
        <v>2818</v>
      </c>
      <c r="C70" s="369"/>
      <c r="D70" s="368">
        <v>1399</v>
      </c>
      <c r="E70" s="369"/>
      <c r="F70" s="368">
        <v>1419</v>
      </c>
      <c r="G70" s="116"/>
      <c r="H70" s="273"/>
      <c r="I70" s="120" t="s">
        <v>248</v>
      </c>
      <c r="J70" s="117"/>
      <c r="K70" s="118"/>
      <c r="L70" s="117"/>
      <c r="M70" s="118"/>
      <c r="N70" s="117"/>
      <c r="O70" s="114"/>
      <c r="Q70" s="110">
        <v>60</v>
      </c>
      <c r="R70" s="110">
        <f t="shared" si="0"/>
        <v>169080</v>
      </c>
      <c r="S70" s="110">
        <f t="shared" si="1"/>
        <v>83940</v>
      </c>
      <c r="T70" s="110">
        <f t="shared" si="2"/>
        <v>85140</v>
      </c>
    </row>
    <row r="71" spans="1:20" s="110" customFormat="1" ht="11.25" customHeight="1">
      <c r="A71" s="115" t="s">
        <v>247</v>
      </c>
      <c r="B71" s="368">
        <v>2580</v>
      </c>
      <c r="C71" s="369"/>
      <c r="D71" s="368">
        <v>1295</v>
      </c>
      <c r="E71" s="369"/>
      <c r="F71" s="368">
        <v>1285</v>
      </c>
      <c r="G71" s="116"/>
      <c r="H71" s="273"/>
      <c r="I71" s="115" t="s">
        <v>240</v>
      </c>
      <c r="J71" s="368">
        <v>25199</v>
      </c>
      <c r="K71" s="369"/>
      <c r="L71" s="368">
        <v>12732</v>
      </c>
      <c r="M71" s="369"/>
      <c r="N71" s="368">
        <v>12467</v>
      </c>
      <c r="O71" s="114"/>
      <c r="Q71" s="110">
        <v>61</v>
      </c>
      <c r="R71" s="110">
        <f t="shared" si="0"/>
        <v>157380</v>
      </c>
      <c r="S71" s="110">
        <f t="shared" si="1"/>
        <v>78995</v>
      </c>
      <c r="T71" s="110">
        <f t="shared" si="2"/>
        <v>78385</v>
      </c>
    </row>
    <row r="72" spans="1:20" s="110" customFormat="1" ht="11.25" customHeight="1">
      <c r="A72" s="115" t="s">
        <v>246</v>
      </c>
      <c r="B72" s="368">
        <v>2427</v>
      </c>
      <c r="C72" s="369"/>
      <c r="D72" s="368">
        <v>1211</v>
      </c>
      <c r="E72" s="369"/>
      <c r="F72" s="368">
        <v>1216</v>
      </c>
      <c r="G72" s="116"/>
      <c r="H72" s="273"/>
      <c r="I72" s="115" t="s">
        <v>238</v>
      </c>
      <c r="J72" s="368">
        <v>118101</v>
      </c>
      <c r="K72" s="369"/>
      <c r="L72" s="368">
        <v>58698</v>
      </c>
      <c r="M72" s="369"/>
      <c r="N72" s="368">
        <v>59403</v>
      </c>
      <c r="O72" s="114"/>
      <c r="Q72" s="110">
        <v>62</v>
      </c>
      <c r="R72" s="110">
        <f t="shared" si="0"/>
        <v>150474</v>
      </c>
      <c r="S72" s="110">
        <f t="shared" si="1"/>
        <v>75082</v>
      </c>
      <c r="T72" s="110">
        <f t="shared" si="2"/>
        <v>75392</v>
      </c>
    </row>
    <row r="73" spans="1:20" s="110" customFormat="1" ht="11.25" customHeight="1">
      <c r="A73" s="115" t="s">
        <v>245</v>
      </c>
      <c r="B73" s="368">
        <v>2311</v>
      </c>
      <c r="C73" s="369"/>
      <c r="D73" s="368">
        <v>1177</v>
      </c>
      <c r="E73" s="369"/>
      <c r="F73" s="368">
        <v>1134</v>
      </c>
      <c r="G73" s="119"/>
      <c r="H73" s="272"/>
      <c r="I73" s="115" t="s">
        <v>236</v>
      </c>
      <c r="J73" s="368">
        <v>51660</v>
      </c>
      <c r="K73" s="369"/>
      <c r="L73" s="368">
        <v>21774</v>
      </c>
      <c r="M73" s="369"/>
      <c r="N73" s="368">
        <v>29886</v>
      </c>
      <c r="O73" s="114"/>
      <c r="Q73" s="110">
        <v>63</v>
      </c>
      <c r="R73" s="110">
        <f t="shared" si="0"/>
        <v>145593</v>
      </c>
      <c r="S73" s="110">
        <f t="shared" si="1"/>
        <v>74151</v>
      </c>
      <c r="T73" s="110">
        <f t="shared" si="2"/>
        <v>71442</v>
      </c>
    </row>
    <row r="74" spans="1:20" s="110" customFormat="1" ht="11.25" customHeight="1">
      <c r="A74" s="115" t="s">
        <v>244</v>
      </c>
      <c r="B74" s="368">
        <v>2065</v>
      </c>
      <c r="C74" s="369"/>
      <c r="D74" s="368">
        <v>1017</v>
      </c>
      <c r="E74" s="369"/>
      <c r="F74" s="368">
        <v>1048</v>
      </c>
      <c r="G74" s="116"/>
      <c r="H74" s="273"/>
      <c r="I74" s="115" t="s">
        <v>234</v>
      </c>
      <c r="J74" s="368">
        <v>31711</v>
      </c>
      <c r="K74" s="371"/>
      <c r="L74" s="368">
        <v>12606</v>
      </c>
      <c r="M74" s="371"/>
      <c r="N74" s="368">
        <v>19105</v>
      </c>
      <c r="O74" s="114"/>
      <c r="Q74" s="110">
        <v>64</v>
      </c>
      <c r="R74" s="110">
        <f t="shared" si="0"/>
        <v>132160</v>
      </c>
      <c r="S74" s="110">
        <f t="shared" si="1"/>
        <v>65088</v>
      </c>
      <c r="T74" s="110">
        <f t="shared" si="2"/>
        <v>67072</v>
      </c>
    </row>
    <row r="75" spans="1:20" s="110" customFormat="1" ht="11.25" customHeight="1">
      <c r="A75" s="115" t="s">
        <v>243</v>
      </c>
      <c r="B75" s="368">
        <v>2010</v>
      </c>
      <c r="C75" s="369"/>
      <c r="D75" s="368">
        <v>951</v>
      </c>
      <c r="E75" s="369"/>
      <c r="F75" s="368">
        <v>1059</v>
      </c>
      <c r="G75" s="116"/>
      <c r="H75" s="273"/>
      <c r="I75" s="115" t="s">
        <v>242</v>
      </c>
      <c r="J75" s="368"/>
      <c r="K75" s="369"/>
      <c r="L75" s="368"/>
      <c r="M75" s="369"/>
      <c r="N75" s="368"/>
      <c r="O75" s="114"/>
      <c r="Q75" s="110">
        <v>65</v>
      </c>
      <c r="R75" s="110">
        <f t="shared" ref="R75:R80" si="3">Q75*B75</f>
        <v>130650</v>
      </c>
      <c r="S75" s="110">
        <f t="shared" ref="S75:S80" si="4">Q75*D75</f>
        <v>61815</v>
      </c>
      <c r="T75" s="110">
        <f t="shared" ref="T75:T80" si="5">Q75*F75</f>
        <v>68835</v>
      </c>
    </row>
    <row r="76" spans="1:20" s="110" customFormat="1" ht="11.25" customHeight="1">
      <c r="A76" s="115" t="s">
        <v>241</v>
      </c>
      <c r="B76" s="368">
        <v>2049</v>
      </c>
      <c r="C76" s="369"/>
      <c r="D76" s="368">
        <v>990</v>
      </c>
      <c r="E76" s="369"/>
      <c r="F76" s="368">
        <v>1059</v>
      </c>
      <c r="G76" s="116"/>
      <c r="H76" s="273"/>
      <c r="I76" s="115" t="s">
        <v>240</v>
      </c>
      <c r="J76" s="372">
        <v>12.9</v>
      </c>
      <c r="K76" s="373"/>
      <c r="L76" s="372">
        <v>13.7</v>
      </c>
      <c r="M76" s="373"/>
      <c r="N76" s="372">
        <v>12.3</v>
      </c>
      <c r="O76" s="114"/>
      <c r="Q76" s="110">
        <v>66</v>
      </c>
      <c r="R76" s="110">
        <f t="shared" si="3"/>
        <v>135234</v>
      </c>
      <c r="S76" s="110">
        <f t="shared" si="4"/>
        <v>65340</v>
      </c>
      <c r="T76" s="110">
        <f t="shared" si="5"/>
        <v>69894</v>
      </c>
    </row>
    <row r="77" spans="1:20" s="110" customFormat="1" ht="11.25" customHeight="1">
      <c r="A77" s="115" t="s">
        <v>239</v>
      </c>
      <c r="B77" s="368">
        <v>1881</v>
      </c>
      <c r="C77" s="369"/>
      <c r="D77" s="368">
        <v>915</v>
      </c>
      <c r="E77" s="369"/>
      <c r="F77" s="368">
        <v>966</v>
      </c>
      <c r="G77" s="116"/>
      <c r="H77" s="273"/>
      <c r="I77" s="115" t="s">
        <v>238</v>
      </c>
      <c r="J77" s="372">
        <v>60.6</v>
      </c>
      <c r="K77" s="373"/>
      <c r="L77" s="372">
        <v>63</v>
      </c>
      <c r="M77" s="373"/>
      <c r="N77" s="372">
        <v>58.4</v>
      </c>
      <c r="O77" s="114"/>
      <c r="Q77" s="110">
        <v>67</v>
      </c>
      <c r="R77" s="110">
        <f t="shared" si="3"/>
        <v>126027</v>
      </c>
      <c r="S77" s="110">
        <f t="shared" si="4"/>
        <v>61305</v>
      </c>
      <c r="T77" s="110">
        <f t="shared" si="5"/>
        <v>64722</v>
      </c>
    </row>
    <row r="78" spans="1:20" s="110" customFormat="1" ht="11.25" customHeight="1">
      <c r="A78" s="115" t="s">
        <v>237</v>
      </c>
      <c r="B78" s="368">
        <v>1738</v>
      </c>
      <c r="C78" s="369"/>
      <c r="D78" s="368">
        <v>835</v>
      </c>
      <c r="E78" s="369"/>
      <c r="F78" s="368">
        <v>903</v>
      </c>
      <c r="G78" s="116"/>
      <c r="H78" s="273"/>
      <c r="I78" s="115" t="s">
        <v>236</v>
      </c>
      <c r="J78" s="372">
        <v>26.5</v>
      </c>
      <c r="K78" s="373"/>
      <c r="L78" s="372">
        <v>23.4</v>
      </c>
      <c r="M78" s="373"/>
      <c r="N78" s="372">
        <v>29.4</v>
      </c>
      <c r="O78" s="114"/>
      <c r="Q78" s="110">
        <v>68</v>
      </c>
      <c r="R78" s="110">
        <f t="shared" si="3"/>
        <v>118184</v>
      </c>
      <c r="S78" s="110">
        <f t="shared" si="4"/>
        <v>56780</v>
      </c>
      <c r="T78" s="110">
        <f t="shared" si="5"/>
        <v>61404</v>
      </c>
    </row>
    <row r="79" spans="1:20" s="110" customFormat="1" ht="11.25" customHeight="1">
      <c r="A79" s="115" t="s">
        <v>235</v>
      </c>
      <c r="B79" s="368">
        <v>1909</v>
      </c>
      <c r="C79" s="369"/>
      <c r="D79" s="368">
        <v>872</v>
      </c>
      <c r="E79" s="369"/>
      <c r="F79" s="368">
        <v>1037</v>
      </c>
      <c r="G79" s="116"/>
      <c r="H79" s="273"/>
      <c r="I79" s="115" t="s">
        <v>234</v>
      </c>
      <c r="J79" s="372">
        <v>16.3</v>
      </c>
      <c r="K79" s="373"/>
      <c r="L79" s="372">
        <v>13.5</v>
      </c>
      <c r="M79" s="373"/>
      <c r="N79" s="372">
        <v>18.8</v>
      </c>
      <c r="O79" s="114"/>
      <c r="Q79" s="110">
        <v>69</v>
      </c>
      <c r="R79" s="110">
        <f t="shared" si="3"/>
        <v>131721</v>
      </c>
      <c r="S79" s="110">
        <f t="shared" si="4"/>
        <v>60168</v>
      </c>
      <c r="T79" s="110">
        <f t="shared" si="5"/>
        <v>71553</v>
      </c>
    </row>
    <row r="80" spans="1:20" s="110" customFormat="1" ht="11.25" customHeight="1" thickBot="1">
      <c r="A80" s="112" t="s">
        <v>233</v>
      </c>
      <c r="B80" s="374">
        <v>1878</v>
      </c>
      <c r="C80" s="375"/>
      <c r="D80" s="374">
        <v>856</v>
      </c>
      <c r="E80" s="375"/>
      <c r="F80" s="374">
        <v>1022</v>
      </c>
      <c r="G80" s="113"/>
      <c r="H80" s="272"/>
      <c r="I80" s="112" t="s">
        <v>232</v>
      </c>
      <c r="J80" s="376">
        <v>47.3</v>
      </c>
      <c r="K80" s="377"/>
      <c r="L80" s="376">
        <v>45.7</v>
      </c>
      <c r="M80" s="377"/>
      <c r="N80" s="376">
        <v>48.9</v>
      </c>
      <c r="O80" s="111"/>
      <c r="Q80" s="110">
        <v>70</v>
      </c>
      <c r="R80" s="110">
        <f t="shared" si="3"/>
        <v>131460</v>
      </c>
      <c r="S80" s="110">
        <f t="shared" si="4"/>
        <v>59920</v>
      </c>
      <c r="T80" s="110">
        <f t="shared" si="5"/>
        <v>71540</v>
      </c>
    </row>
    <row r="81" spans="1:20">
      <c r="A81" s="109"/>
      <c r="B81" s="108"/>
      <c r="C81" s="108"/>
      <c r="D81" s="108"/>
      <c r="E81" s="108"/>
      <c r="F81" s="108"/>
      <c r="G81" s="108"/>
      <c r="H81" s="108"/>
      <c r="I81" s="109"/>
      <c r="J81" s="108"/>
      <c r="K81" s="108"/>
      <c r="L81" s="108"/>
      <c r="M81" s="108"/>
      <c r="N81" s="108"/>
      <c r="O81" s="108"/>
      <c r="Q81" s="110">
        <v>71</v>
      </c>
      <c r="R81" s="110">
        <f>Q81*J10</f>
        <v>137811</v>
      </c>
      <c r="S81" s="106">
        <f>Q81*L10</f>
        <v>61770</v>
      </c>
      <c r="T81" s="106">
        <f>Q81*N10</f>
        <v>76041</v>
      </c>
    </row>
    <row r="82" spans="1:20">
      <c r="Q82" s="110">
        <v>72</v>
      </c>
      <c r="R82" s="110">
        <f t="shared" ref="R82:R109" si="6">Q82*J11</f>
        <v>142632</v>
      </c>
      <c r="S82" s="106">
        <f t="shared" ref="S82:S109" si="7">Q82*L11</f>
        <v>62424</v>
      </c>
      <c r="T82" s="106">
        <f t="shared" ref="T82:T109" si="8">Q82*N11</f>
        <v>80208</v>
      </c>
    </row>
    <row r="83" spans="1:20">
      <c r="N83" s="107"/>
      <c r="Q83" s="110">
        <v>73</v>
      </c>
      <c r="R83" s="110">
        <f t="shared" si="6"/>
        <v>157972</v>
      </c>
      <c r="S83" s="106">
        <f t="shared" si="7"/>
        <v>71540</v>
      </c>
      <c r="T83" s="106">
        <f t="shared" si="8"/>
        <v>86432</v>
      </c>
    </row>
    <row r="84" spans="1:20">
      <c r="Q84" s="110">
        <v>74</v>
      </c>
      <c r="R84" s="110">
        <f t="shared" si="6"/>
        <v>177452</v>
      </c>
      <c r="S84" s="106">
        <f t="shared" si="7"/>
        <v>76368</v>
      </c>
      <c r="T84" s="106">
        <f t="shared" si="8"/>
        <v>101084</v>
      </c>
    </row>
    <row r="85" spans="1:20">
      <c r="Q85" s="110">
        <v>75</v>
      </c>
      <c r="R85" s="110">
        <f t="shared" si="6"/>
        <v>187500</v>
      </c>
      <c r="S85" s="106">
        <f t="shared" si="7"/>
        <v>80925</v>
      </c>
      <c r="T85" s="106">
        <f t="shared" si="8"/>
        <v>106575</v>
      </c>
    </row>
    <row r="86" spans="1:20">
      <c r="Q86" s="110">
        <v>76</v>
      </c>
      <c r="R86" s="110">
        <f t="shared" si="6"/>
        <v>216752</v>
      </c>
      <c r="S86" s="106">
        <f t="shared" si="7"/>
        <v>98648</v>
      </c>
      <c r="T86" s="106">
        <f t="shared" si="8"/>
        <v>118104</v>
      </c>
    </row>
    <row r="87" spans="1:20">
      <c r="Q87" s="110">
        <v>77</v>
      </c>
      <c r="R87" s="110">
        <f t="shared" si="6"/>
        <v>215292</v>
      </c>
      <c r="S87" s="106">
        <f t="shared" si="7"/>
        <v>94556</v>
      </c>
      <c r="T87" s="106">
        <f t="shared" si="8"/>
        <v>120736</v>
      </c>
    </row>
    <row r="88" spans="1:20">
      <c r="Q88" s="110">
        <v>78</v>
      </c>
      <c r="R88" s="110">
        <f t="shared" si="6"/>
        <v>202644</v>
      </c>
      <c r="S88" s="106">
        <f t="shared" si="7"/>
        <v>87594</v>
      </c>
      <c r="T88" s="106">
        <f t="shared" si="8"/>
        <v>115050</v>
      </c>
    </row>
    <row r="89" spans="1:20">
      <c r="Q89" s="110">
        <v>79</v>
      </c>
      <c r="R89" s="110">
        <f t="shared" si="6"/>
        <v>126953</v>
      </c>
      <c r="S89" s="106">
        <f t="shared" si="7"/>
        <v>53167</v>
      </c>
      <c r="T89" s="106">
        <f t="shared" si="8"/>
        <v>73786</v>
      </c>
    </row>
    <row r="90" spans="1:20">
      <c r="Q90" s="110">
        <v>80</v>
      </c>
      <c r="R90" s="110">
        <f t="shared" si="6"/>
        <v>141600</v>
      </c>
      <c r="S90" s="106">
        <f t="shared" si="7"/>
        <v>57520</v>
      </c>
      <c r="T90" s="106">
        <f t="shared" si="8"/>
        <v>84080</v>
      </c>
    </row>
    <row r="91" spans="1:20">
      <c r="Q91" s="110">
        <v>81</v>
      </c>
      <c r="R91" s="110">
        <f t="shared" si="6"/>
        <v>162567</v>
      </c>
      <c r="S91" s="106">
        <f t="shared" si="7"/>
        <v>64800</v>
      </c>
      <c r="T91" s="106">
        <f t="shared" si="8"/>
        <v>97767</v>
      </c>
    </row>
    <row r="92" spans="1:20">
      <c r="Q92" s="110">
        <v>82</v>
      </c>
      <c r="R92" s="110">
        <f t="shared" si="6"/>
        <v>154652</v>
      </c>
      <c r="S92" s="106">
        <f t="shared" si="7"/>
        <v>63714</v>
      </c>
      <c r="T92" s="106">
        <f t="shared" si="8"/>
        <v>90938</v>
      </c>
    </row>
    <row r="93" spans="1:20">
      <c r="Q93" s="110">
        <v>83</v>
      </c>
      <c r="R93" s="110">
        <f t="shared" si="6"/>
        <v>163842</v>
      </c>
      <c r="S93" s="106">
        <f t="shared" si="7"/>
        <v>66483</v>
      </c>
      <c r="T93" s="106">
        <f t="shared" si="8"/>
        <v>97359</v>
      </c>
    </row>
    <row r="94" spans="1:20">
      <c r="Q94" s="110">
        <v>84</v>
      </c>
      <c r="R94" s="110">
        <f t="shared" si="6"/>
        <v>153720</v>
      </c>
      <c r="S94" s="106">
        <f t="shared" si="7"/>
        <v>61488</v>
      </c>
      <c r="T94" s="106">
        <f t="shared" si="8"/>
        <v>92232</v>
      </c>
    </row>
    <row r="95" spans="1:20">
      <c r="Q95" s="110">
        <v>85</v>
      </c>
      <c r="R95" s="110">
        <f t="shared" si="6"/>
        <v>121805</v>
      </c>
      <c r="S95" s="106">
        <f t="shared" si="7"/>
        <v>48705</v>
      </c>
      <c r="T95" s="106">
        <f t="shared" si="8"/>
        <v>73100</v>
      </c>
    </row>
    <row r="96" spans="1:20">
      <c r="Q96" s="110">
        <v>86</v>
      </c>
      <c r="R96" s="110">
        <f t="shared" si="6"/>
        <v>108016</v>
      </c>
      <c r="S96" s="106">
        <f t="shared" si="7"/>
        <v>40678</v>
      </c>
      <c r="T96" s="106">
        <f t="shared" si="8"/>
        <v>67338</v>
      </c>
    </row>
    <row r="97" spans="17:20">
      <c r="Q97" s="110">
        <v>87</v>
      </c>
      <c r="R97" s="110">
        <f t="shared" si="6"/>
        <v>103008</v>
      </c>
      <c r="S97" s="106">
        <f t="shared" si="7"/>
        <v>38106</v>
      </c>
      <c r="T97" s="106">
        <f t="shared" si="8"/>
        <v>64902</v>
      </c>
    </row>
    <row r="98" spans="17:20">
      <c r="Q98" s="110">
        <v>88</v>
      </c>
      <c r="R98" s="110">
        <f t="shared" si="6"/>
        <v>98560</v>
      </c>
      <c r="S98" s="106">
        <f t="shared" si="7"/>
        <v>36168</v>
      </c>
      <c r="T98" s="106">
        <f t="shared" si="8"/>
        <v>62392</v>
      </c>
    </row>
    <row r="99" spans="17:20">
      <c r="Q99" s="110">
        <v>89</v>
      </c>
      <c r="R99" s="110">
        <f t="shared" si="6"/>
        <v>95586</v>
      </c>
      <c r="S99" s="106">
        <f t="shared" si="7"/>
        <v>33642</v>
      </c>
      <c r="T99" s="106">
        <f t="shared" si="8"/>
        <v>61944</v>
      </c>
    </row>
    <row r="100" spans="17:20">
      <c r="Q100" s="110">
        <v>90</v>
      </c>
      <c r="R100" s="110">
        <f t="shared" si="6"/>
        <v>77580</v>
      </c>
      <c r="S100" s="106">
        <f t="shared" si="7"/>
        <v>27450</v>
      </c>
      <c r="T100" s="106">
        <f t="shared" si="8"/>
        <v>50130</v>
      </c>
    </row>
    <row r="101" spans="17:20">
      <c r="Q101" s="110">
        <v>91</v>
      </c>
      <c r="R101" s="110">
        <f t="shared" si="6"/>
        <v>65338</v>
      </c>
      <c r="S101" s="106">
        <f t="shared" si="7"/>
        <v>19656</v>
      </c>
      <c r="T101" s="106">
        <f t="shared" si="8"/>
        <v>45682</v>
      </c>
    </row>
    <row r="102" spans="17:20">
      <c r="Q102" s="110">
        <v>92</v>
      </c>
      <c r="R102" s="110">
        <f t="shared" si="6"/>
        <v>55108</v>
      </c>
      <c r="S102" s="106">
        <f t="shared" si="7"/>
        <v>15088</v>
      </c>
      <c r="T102" s="106">
        <f t="shared" si="8"/>
        <v>40020</v>
      </c>
    </row>
    <row r="103" spans="17:20">
      <c r="Q103" s="110">
        <v>93</v>
      </c>
      <c r="R103" s="110">
        <f t="shared" si="6"/>
        <v>42966</v>
      </c>
      <c r="S103" s="106">
        <f t="shared" si="7"/>
        <v>12369</v>
      </c>
      <c r="T103" s="106">
        <f t="shared" si="8"/>
        <v>30597</v>
      </c>
    </row>
    <row r="104" spans="17:20">
      <c r="Q104" s="110">
        <v>94</v>
      </c>
      <c r="R104" s="110">
        <f t="shared" si="6"/>
        <v>31490</v>
      </c>
      <c r="S104" s="106">
        <f t="shared" si="7"/>
        <v>8648</v>
      </c>
      <c r="T104" s="106">
        <f t="shared" si="8"/>
        <v>22842</v>
      </c>
    </row>
    <row r="105" spans="17:20">
      <c r="Q105" s="110">
        <v>95</v>
      </c>
      <c r="R105" s="110">
        <f t="shared" si="6"/>
        <v>25175</v>
      </c>
      <c r="S105" s="106">
        <f t="shared" si="7"/>
        <v>6365</v>
      </c>
      <c r="T105" s="106">
        <f t="shared" si="8"/>
        <v>18810</v>
      </c>
    </row>
    <row r="106" spans="17:20">
      <c r="Q106" s="110">
        <v>96</v>
      </c>
      <c r="R106" s="110">
        <f t="shared" si="6"/>
        <v>17280</v>
      </c>
      <c r="S106" s="106">
        <f t="shared" si="7"/>
        <v>3840</v>
      </c>
      <c r="T106" s="106">
        <f t="shared" si="8"/>
        <v>13440</v>
      </c>
    </row>
    <row r="107" spans="17:20">
      <c r="Q107" s="110">
        <v>97</v>
      </c>
      <c r="R107" s="110">
        <f t="shared" si="6"/>
        <v>15811</v>
      </c>
      <c r="S107" s="106">
        <f t="shared" si="7"/>
        <v>3298</v>
      </c>
      <c r="T107" s="106">
        <f t="shared" si="8"/>
        <v>12513</v>
      </c>
    </row>
    <row r="108" spans="17:20">
      <c r="Q108" s="110">
        <v>98</v>
      </c>
      <c r="R108" s="110">
        <f t="shared" si="6"/>
        <v>8722</v>
      </c>
      <c r="S108" s="106">
        <f t="shared" si="7"/>
        <v>2646</v>
      </c>
      <c r="T108" s="106">
        <f t="shared" si="8"/>
        <v>6076</v>
      </c>
    </row>
    <row r="109" spans="17:20">
      <c r="Q109" s="110">
        <v>99</v>
      </c>
      <c r="R109" s="110">
        <f t="shared" si="6"/>
        <v>6237</v>
      </c>
      <c r="S109" s="106">
        <f t="shared" si="7"/>
        <v>1485</v>
      </c>
      <c r="T109" s="106">
        <f t="shared" si="8"/>
        <v>4752</v>
      </c>
    </row>
    <row r="110" spans="17:20">
      <c r="Q110" s="110">
        <v>100</v>
      </c>
      <c r="R110" s="110">
        <f>Q110*J40</f>
        <v>8800</v>
      </c>
      <c r="S110" s="106">
        <f>Q110*L40</f>
        <v>1000</v>
      </c>
      <c r="T110" s="106">
        <f>Q110*N40</f>
        <v>7800</v>
      </c>
    </row>
    <row r="111" spans="17:20">
      <c r="R111" s="106">
        <f>SUM(R10:R110)</f>
        <v>9129196</v>
      </c>
      <c r="S111" s="106">
        <f>SUM(S10:S110)</f>
        <v>4209215</v>
      </c>
      <c r="T111" s="106">
        <f>SUM(T10:T110)</f>
        <v>4919981</v>
      </c>
    </row>
    <row r="112" spans="17:20">
      <c r="R112" s="106">
        <f>R111/B8+0.5</f>
        <v>47.324554024804328</v>
      </c>
      <c r="S112" s="106">
        <f>S111/D8+0.5</f>
        <v>45.659374731782677</v>
      </c>
      <c r="T112" s="106">
        <f>T111/F8+0.5</f>
        <v>48.849820161559776</v>
      </c>
    </row>
  </sheetData>
  <mergeCells count="10">
    <mergeCell ref="A1:O1"/>
    <mergeCell ref="L3:O3"/>
    <mergeCell ref="A4:A6"/>
    <mergeCell ref="B4:C6"/>
    <mergeCell ref="D4:E6"/>
    <mergeCell ref="F4:G6"/>
    <mergeCell ref="I4:I6"/>
    <mergeCell ref="J4:K6"/>
    <mergeCell ref="L4:M6"/>
    <mergeCell ref="N4:O6"/>
  </mergeCells>
  <phoneticPr fontId="3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46"/>
  <sheetViews>
    <sheetView view="pageBreakPreview" zoomScaleNormal="100" zoomScaleSheetLayoutView="100" workbookViewId="0">
      <pane ySplit="5" topLeftCell="A6" activePane="bottomLeft" state="frozen"/>
      <selection activeCell="J22" sqref="M22"/>
      <selection pane="bottomLeft" activeCell="J22" sqref="M22"/>
    </sheetView>
  </sheetViews>
  <sheetFormatPr defaultColWidth="11" defaultRowHeight="14.25"/>
  <cols>
    <col min="1" max="1" width="4.125" style="18" customWidth="1"/>
    <col min="2" max="2" width="3.25" style="18" bestFit="1" customWidth="1"/>
    <col min="3" max="3" width="3.25" style="18" customWidth="1"/>
    <col min="4" max="4" width="7.625" style="18" customWidth="1"/>
    <col min="5" max="5" width="7.625" style="153" customWidth="1"/>
    <col min="6" max="12" width="7.625" style="18" customWidth="1"/>
    <col min="13" max="14" width="5.75" style="33" customWidth="1"/>
    <col min="15" max="15" width="12.875" style="33" customWidth="1"/>
    <col min="16" max="16" width="11" style="152" customWidth="1"/>
    <col min="17" max="18" width="5.75" style="33" customWidth="1"/>
    <col min="19" max="23" width="3.625" style="18" customWidth="1"/>
    <col min="24" max="24" width="10.5" style="18" customWidth="1"/>
    <col min="25" max="25" width="8" style="18" customWidth="1"/>
    <col min="26" max="26" width="10" style="18" customWidth="1"/>
    <col min="27" max="27" width="6" style="18" customWidth="1"/>
    <col min="28" max="28" width="26" style="18" customWidth="1"/>
    <col min="29" max="36" width="8" style="18" customWidth="1"/>
    <col min="37" max="48" width="10" style="18" customWidth="1"/>
    <col min="49" max="16384" width="11" style="18"/>
  </cols>
  <sheetData>
    <row r="1" spans="1:26" s="153" customFormat="1" ht="22.5" customHeight="1">
      <c r="A1" s="527" t="s">
        <v>401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483"/>
      <c r="N1" s="484"/>
      <c r="O1" s="483"/>
      <c r="P1" s="485"/>
      <c r="Q1" s="483"/>
      <c r="R1" s="484"/>
      <c r="S1" s="12"/>
      <c r="T1" s="12"/>
      <c r="Y1" s="12"/>
      <c r="Z1" s="12"/>
    </row>
    <row r="2" spans="1:26" ht="11.25" customHeight="1">
      <c r="A2" s="1"/>
      <c r="B2" s="1"/>
      <c r="C2" s="1"/>
      <c r="D2" s="1"/>
      <c r="E2" s="12"/>
      <c r="K2" s="1"/>
      <c r="L2" s="1"/>
      <c r="N2" s="154"/>
      <c r="R2" s="154"/>
      <c r="S2" s="1"/>
      <c r="T2" s="1"/>
      <c r="Y2" s="1"/>
      <c r="Z2" s="1"/>
    </row>
    <row r="3" spans="1:26" ht="15" thickBot="1">
      <c r="A3" s="261"/>
      <c r="B3" s="261"/>
      <c r="C3" s="261"/>
      <c r="D3" s="261"/>
      <c r="E3" s="262"/>
      <c r="F3" s="261"/>
      <c r="G3" s="261"/>
      <c r="H3" s="261"/>
      <c r="I3" s="261"/>
      <c r="J3" s="261"/>
      <c r="K3" s="576" t="s">
        <v>400</v>
      </c>
      <c r="L3" s="576"/>
      <c r="Y3" s="1"/>
      <c r="Z3" s="1"/>
    </row>
    <row r="4" spans="1:26" ht="19.5" customHeight="1">
      <c r="A4" s="577" t="s">
        <v>399</v>
      </c>
      <c r="B4" s="578"/>
      <c r="C4" s="579"/>
      <c r="D4" s="586" t="s">
        <v>398</v>
      </c>
      <c r="E4" s="584"/>
      <c r="F4" s="587"/>
      <c r="G4" s="586" t="s">
        <v>397</v>
      </c>
      <c r="H4" s="584"/>
      <c r="I4" s="587"/>
      <c r="J4" s="583" t="s">
        <v>396</v>
      </c>
      <c r="K4" s="584"/>
      <c r="L4" s="585"/>
      <c r="N4" s="154"/>
      <c r="O4" s="208">
        <f>F26/194782*1000</f>
        <v>-3.9942089104742742</v>
      </c>
      <c r="R4" s="154"/>
      <c r="T4" s="1"/>
      <c r="U4" s="1"/>
      <c r="X4" s="1"/>
      <c r="Y4" s="1"/>
    </row>
    <row r="5" spans="1:26" ht="27" customHeight="1">
      <c r="A5" s="580"/>
      <c r="B5" s="581"/>
      <c r="C5" s="582"/>
      <c r="D5" s="207" t="s">
        <v>395</v>
      </c>
      <c r="E5" s="207" t="s">
        <v>394</v>
      </c>
      <c r="F5" s="207" t="s">
        <v>393</v>
      </c>
      <c r="G5" s="207" t="s">
        <v>392</v>
      </c>
      <c r="H5" s="207" t="s">
        <v>391</v>
      </c>
      <c r="I5" s="207" t="s">
        <v>390</v>
      </c>
      <c r="J5" s="263" t="s">
        <v>389</v>
      </c>
      <c r="K5" s="319" t="s">
        <v>388</v>
      </c>
      <c r="L5" s="206" t="s">
        <v>229</v>
      </c>
      <c r="N5" s="204"/>
      <c r="O5" s="208">
        <f>I26/194782*1000</f>
        <v>7.3158710763828276</v>
      </c>
      <c r="P5" s="205"/>
      <c r="R5" s="204"/>
      <c r="S5" s="203"/>
      <c r="T5" s="203"/>
      <c r="U5" s="203"/>
      <c r="V5" s="203"/>
      <c r="W5" s="203"/>
      <c r="X5" s="203"/>
      <c r="Y5" s="203"/>
      <c r="Z5" s="203"/>
    </row>
    <row r="6" spans="1:26" ht="18.75" customHeight="1">
      <c r="A6" s="192" t="s">
        <v>387</v>
      </c>
      <c r="B6" s="177">
        <v>29</v>
      </c>
      <c r="C6" s="176" t="s">
        <v>382</v>
      </c>
      <c r="D6" s="200">
        <v>1714</v>
      </c>
      <c r="E6" s="201">
        <v>1672</v>
      </c>
      <c r="F6" s="202">
        <v>42</v>
      </c>
      <c r="G6" s="201">
        <v>8351</v>
      </c>
      <c r="H6" s="200">
        <v>8065</v>
      </c>
      <c r="I6" s="199">
        <v>286</v>
      </c>
      <c r="J6" s="264">
        <v>0.20772232470955967</v>
      </c>
      <c r="K6" s="320">
        <v>1.4144901158793826</v>
      </c>
      <c r="L6" s="184">
        <v>1.6222124405889422</v>
      </c>
      <c r="N6" s="195"/>
      <c r="O6" s="188"/>
      <c r="P6" s="198"/>
      <c r="Q6" s="159"/>
      <c r="R6" s="186"/>
      <c r="S6" s="2"/>
      <c r="T6" s="2"/>
      <c r="U6" s="2"/>
      <c r="V6" s="2"/>
      <c r="W6" s="2"/>
      <c r="X6" s="2"/>
      <c r="Y6" s="2"/>
      <c r="Z6" s="2"/>
    </row>
    <row r="7" spans="1:26" ht="18.75" customHeight="1">
      <c r="A7" s="192" t="s">
        <v>387</v>
      </c>
      <c r="B7" s="177">
        <v>30</v>
      </c>
      <c r="C7" s="176" t="s">
        <v>382</v>
      </c>
      <c r="D7" s="200">
        <v>1588</v>
      </c>
      <c r="E7" s="201">
        <v>1705</v>
      </c>
      <c r="F7" s="202">
        <v>-117</v>
      </c>
      <c r="G7" s="201">
        <v>9066</v>
      </c>
      <c r="H7" s="200">
        <v>7881</v>
      </c>
      <c r="I7" s="199">
        <v>1185</v>
      </c>
      <c r="J7" s="266">
        <v>-0.57561460388367669</v>
      </c>
      <c r="K7" s="320">
        <v>5.8299427829244177</v>
      </c>
      <c r="L7" s="184">
        <v>5.2543281790407406</v>
      </c>
      <c r="N7" s="195"/>
      <c r="O7" s="188"/>
      <c r="P7" s="198"/>
      <c r="Q7" s="159"/>
      <c r="R7" s="186"/>
      <c r="S7" s="2"/>
      <c r="T7" s="2"/>
      <c r="U7" s="2"/>
      <c r="V7" s="2"/>
      <c r="W7" s="2"/>
      <c r="X7" s="2"/>
      <c r="Y7" s="2"/>
      <c r="Z7" s="2"/>
    </row>
    <row r="8" spans="1:26" ht="18.75" customHeight="1">
      <c r="A8" s="192" t="s">
        <v>387</v>
      </c>
      <c r="B8" s="177">
        <v>31</v>
      </c>
      <c r="C8" s="176" t="s">
        <v>382</v>
      </c>
      <c r="D8" s="190">
        <v>1678</v>
      </c>
      <c r="E8" s="190">
        <v>1742</v>
      </c>
      <c r="F8" s="191">
        <v>-64</v>
      </c>
      <c r="G8" s="190">
        <v>8542</v>
      </c>
      <c r="H8" s="190">
        <v>8200</v>
      </c>
      <c r="I8" s="189">
        <v>342</v>
      </c>
      <c r="J8" s="265">
        <v>-0.31</v>
      </c>
      <c r="K8" s="321">
        <v>1.68</v>
      </c>
      <c r="L8" s="179">
        <v>1.37</v>
      </c>
      <c r="N8" s="195"/>
      <c r="O8" s="161"/>
      <c r="P8" s="198"/>
      <c r="Q8" s="159"/>
      <c r="R8" s="186"/>
      <c r="S8" s="2"/>
      <c r="T8" s="2"/>
      <c r="U8" s="2"/>
      <c r="V8" s="2"/>
      <c r="W8" s="2"/>
      <c r="X8" s="2"/>
      <c r="Y8" s="2"/>
      <c r="Z8" s="2"/>
    </row>
    <row r="9" spans="1:26" ht="18.75" customHeight="1">
      <c r="A9" s="192" t="s">
        <v>383</v>
      </c>
      <c r="B9" s="197">
        <v>2</v>
      </c>
      <c r="C9" s="196" t="s">
        <v>382</v>
      </c>
      <c r="D9" s="193">
        <v>1649</v>
      </c>
      <c r="E9" s="193">
        <v>1827</v>
      </c>
      <c r="F9" s="194">
        <v>-178</v>
      </c>
      <c r="G9" s="193">
        <v>8022</v>
      </c>
      <c r="H9" s="193">
        <v>7874</v>
      </c>
      <c r="I9" s="167">
        <v>148</v>
      </c>
      <c r="J9" s="264">
        <v>-0.87</v>
      </c>
      <c r="K9" s="320">
        <v>0.73</v>
      </c>
      <c r="L9" s="184">
        <v>-0.14000000000000001</v>
      </c>
      <c r="N9" s="195"/>
      <c r="O9" s="165"/>
      <c r="P9" s="160"/>
      <c r="Q9" s="159"/>
      <c r="R9" s="186"/>
      <c r="S9" s="2"/>
      <c r="T9" s="2"/>
      <c r="U9" s="2"/>
      <c r="V9" s="2"/>
      <c r="W9" s="2"/>
      <c r="X9" s="2"/>
      <c r="Y9" s="2"/>
      <c r="Z9" s="2"/>
    </row>
    <row r="10" spans="1:26" ht="18.75" customHeight="1">
      <c r="A10" s="192" t="s">
        <v>383</v>
      </c>
      <c r="B10" s="177">
        <v>3</v>
      </c>
      <c r="C10" s="176" t="s">
        <v>382</v>
      </c>
      <c r="D10" s="190">
        <v>1526</v>
      </c>
      <c r="E10" s="190">
        <v>1931</v>
      </c>
      <c r="F10" s="191">
        <v>-405</v>
      </c>
      <c r="G10" s="190">
        <v>7686</v>
      </c>
      <c r="H10" s="190">
        <v>7812</v>
      </c>
      <c r="I10" s="189">
        <v>-126</v>
      </c>
      <c r="J10" s="265">
        <v>-1.9952901299648238</v>
      </c>
      <c r="K10" s="321">
        <v>-0.62075692932238968</v>
      </c>
      <c r="L10" s="179">
        <v>-2.6160470592872134</v>
      </c>
      <c r="O10" s="188"/>
      <c r="Q10" s="159"/>
      <c r="R10" s="186"/>
      <c r="S10" s="2"/>
      <c r="T10" s="2"/>
      <c r="U10" s="2"/>
      <c r="V10" s="2"/>
      <c r="W10" s="2"/>
      <c r="X10" s="2"/>
      <c r="Y10" s="2"/>
      <c r="Z10" s="2"/>
    </row>
    <row r="11" spans="1:26" ht="18.75" customHeight="1">
      <c r="A11" s="192" t="s">
        <v>383</v>
      </c>
      <c r="B11" s="177">
        <v>4</v>
      </c>
      <c r="C11" s="176" t="s">
        <v>382</v>
      </c>
      <c r="D11" s="170">
        <v>1432</v>
      </c>
      <c r="E11" s="170">
        <v>2144</v>
      </c>
      <c r="F11" s="185">
        <v>-712</v>
      </c>
      <c r="G11" s="170">
        <v>8198</v>
      </c>
      <c r="H11" s="170">
        <v>7925</v>
      </c>
      <c r="I11" s="185">
        <v>273</v>
      </c>
      <c r="J11" s="264">
        <v>-3.5077693149011222</v>
      </c>
      <c r="K11" s="320">
        <v>1.3449733468651777</v>
      </c>
      <c r="L11" s="184">
        <v>-2.1627959680359448</v>
      </c>
      <c r="O11" s="188"/>
      <c r="Q11" s="159"/>
      <c r="R11" s="186"/>
      <c r="S11" s="2"/>
      <c r="T11" s="2"/>
      <c r="U11" s="2"/>
      <c r="V11" s="2"/>
      <c r="W11" s="2"/>
      <c r="X11" s="2"/>
      <c r="Y11" s="2"/>
      <c r="Z11" s="2"/>
    </row>
    <row r="12" spans="1:26" ht="18.75" customHeight="1">
      <c r="A12" s="187" t="s">
        <v>383</v>
      </c>
      <c r="B12" s="177">
        <v>5</v>
      </c>
      <c r="C12" s="176" t="s">
        <v>382</v>
      </c>
      <c r="D12" s="170">
        <v>1399</v>
      </c>
      <c r="E12" s="170">
        <v>2142</v>
      </c>
      <c r="F12" s="185">
        <v>-743</v>
      </c>
      <c r="G12" s="170">
        <v>7477</v>
      </c>
      <c r="H12" s="170">
        <v>7890</v>
      </c>
      <c r="I12" s="185">
        <v>-413</v>
      </c>
      <c r="J12" s="264">
        <v>-3.689487196039388</v>
      </c>
      <c r="K12" s="320">
        <v>-2.0508185894539261</v>
      </c>
      <c r="L12" s="184">
        <v>-5.7403057854933142</v>
      </c>
      <c r="O12" s="165"/>
      <c r="P12" s="160"/>
      <c r="Q12" s="183"/>
      <c r="R12" s="186"/>
      <c r="S12" s="2"/>
      <c r="T12" s="2"/>
      <c r="U12" s="2"/>
      <c r="V12" s="2"/>
      <c r="W12" s="2"/>
      <c r="X12" s="2"/>
      <c r="Y12" s="2"/>
      <c r="Z12" s="2"/>
    </row>
    <row r="13" spans="1:26" ht="18.75" customHeight="1">
      <c r="A13" s="178" t="s">
        <v>383</v>
      </c>
      <c r="B13" s="177">
        <v>6</v>
      </c>
      <c r="C13" s="176" t="s">
        <v>382</v>
      </c>
      <c r="D13" s="170">
        <v>1243</v>
      </c>
      <c r="E13" s="170">
        <v>2292</v>
      </c>
      <c r="F13" s="185">
        <v>-1049</v>
      </c>
      <c r="G13" s="170">
        <v>7769</v>
      </c>
      <c r="H13" s="170">
        <v>7819</v>
      </c>
      <c r="I13" s="185">
        <v>-50</v>
      </c>
      <c r="J13" s="264">
        <f>F13/$O$25*1000</f>
        <v>-5.2375626610213502</v>
      </c>
      <c r="K13" s="320">
        <f>I13/O25*1000</f>
        <v>-0.24964550338519301</v>
      </c>
      <c r="L13" s="184">
        <v>-5.64</v>
      </c>
      <c r="M13" s="33">
        <v>366</v>
      </c>
      <c r="N13" s="33">
        <v>366</v>
      </c>
      <c r="O13" s="165">
        <v>200284</v>
      </c>
      <c r="P13" s="160"/>
      <c r="Q13" s="183" t="s">
        <v>542</v>
      </c>
    </row>
    <row r="14" spans="1:26" s="33" customFormat="1" ht="18.75" customHeight="1">
      <c r="A14" s="169"/>
      <c r="B14" s="572" t="s">
        <v>381</v>
      </c>
      <c r="C14" s="573"/>
      <c r="D14" s="172">
        <v>108</v>
      </c>
      <c r="E14" s="172">
        <v>210</v>
      </c>
      <c r="F14" s="174">
        <f t="shared" ref="F14:F25" si="0">D14-E14</f>
        <v>-102</v>
      </c>
      <c r="G14" s="173">
        <v>494</v>
      </c>
      <c r="H14" s="172">
        <v>510</v>
      </c>
      <c r="I14" s="171">
        <f t="shared" ref="I14:I25" si="1">G14-H14</f>
        <v>-16</v>
      </c>
      <c r="J14" s="266">
        <f>F14*$M$13/M14/O14*1000</f>
        <v>-5.9834450327485111</v>
      </c>
      <c r="K14" s="322">
        <f>I14*$M$13/M14/O14*1000</f>
        <v>-0.93857961298015857</v>
      </c>
      <c r="L14" s="166">
        <v>-1.57</v>
      </c>
      <c r="M14" s="33">
        <v>31</v>
      </c>
      <c r="N14" s="467">
        <v>31</v>
      </c>
      <c r="O14" s="165">
        <v>201265</v>
      </c>
      <c r="P14" s="160"/>
      <c r="Q14" s="159" t="s">
        <v>543</v>
      </c>
      <c r="R14" s="156"/>
      <c r="S14" s="156"/>
      <c r="T14" s="156"/>
      <c r="U14" s="156"/>
      <c r="V14" s="156"/>
      <c r="W14" s="156"/>
      <c r="X14" s="156"/>
      <c r="Y14" s="156"/>
      <c r="Z14" s="156"/>
    </row>
    <row r="15" spans="1:26" s="33" customFormat="1" ht="18.75" customHeight="1">
      <c r="A15" s="169"/>
      <c r="B15" s="572" t="s">
        <v>380</v>
      </c>
      <c r="C15" s="573"/>
      <c r="D15" s="172">
        <v>101</v>
      </c>
      <c r="E15" s="172">
        <v>194</v>
      </c>
      <c r="F15" s="174">
        <f t="shared" si="0"/>
        <v>-93</v>
      </c>
      <c r="G15" s="173">
        <v>446</v>
      </c>
      <c r="H15" s="172">
        <v>475</v>
      </c>
      <c r="I15" s="171">
        <f t="shared" si="1"/>
        <v>-29</v>
      </c>
      <c r="J15" s="266">
        <f t="shared" ref="J15:J25" si="2">F15*$M$13/M15/O15*1000</f>
        <v>-5.8352721095490985</v>
      </c>
      <c r="K15" s="322">
        <f>I15*$M$13/M15/O15*1000</f>
        <v>-1.819600980397031</v>
      </c>
      <c r="L15" s="166">
        <v>-0.71</v>
      </c>
      <c r="M15" s="33">
        <v>29</v>
      </c>
      <c r="N15" s="147">
        <v>29</v>
      </c>
      <c r="O15" s="165">
        <v>201143</v>
      </c>
      <c r="P15" s="160"/>
      <c r="Q15" s="159" t="s">
        <v>544</v>
      </c>
      <c r="R15" s="147"/>
      <c r="S15" s="147"/>
      <c r="T15" s="147"/>
      <c r="U15" s="147"/>
      <c r="V15" s="158"/>
      <c r="W15" s="157"/>
      <c r="X15" s="156"/>
      <c r="Y15" s="156"/>
    </row>
    <row r="16" spans="1:26" s="33" customFormat="1" ht="18.75" customHeight="1">
      <c r="A16" s="169"/>
      <c r="B16" s="572" t="s">
        <v>379</v>
      </c>
      <c r="C16" s="573"/>
      <c r="D16" s="168">
        <v>107</v>
      </c>
      <c r="E16" s="168">
        <v>199</v>
      </c>
      <c r="F16" s="167">
        <f t="shared" si="0"/>
        <v>-92</v>
      </c>
      <c r="G16" s="168">
        <v>1154</v>
      </c>
      <c r="H16" s="168">
        <v>1564</v>
      </c>
      <c r="I16" s="167">
        <f t="shared" si="1"/>
        <v>-410</v>
      </c>
      <c r="J16" s="266">
        <f t="shared" si="2"/>
        <v>-5.4136170991327637</v>
      </c>
      <c r="K16" s="322">
        <f>I16*$M$13/M16/O16*1000</f>
        <v>-24.125902289613403</v>
      </c>
      <c r="L16" s="166">
        <v>-2.5499999999999998</v>
      </c>
      <c r="M16" s="33">
        <v>31</v>
      </c>
      <c r="N16" s="147">
        <v>31</v>
      </c>
      <c r="O16" s="165">
        <v>200641</v>
      </c>
      <c r="P16" s="160"/>
      <c r="Q16" s="159" t="s">
        <v>545</v>
      </c>
      <c r="R16" s="147"/>
      <c r="S16" s="147"/>
      <c r="T16" s="147"/>
      <c r="U16" s="147"/>
      <c r="V16" s="158"/>
      <c r="W16" s="157"/>
      <c r="X16" s="156"/>
      <c r="Y16" s="156"/>
    </row>
    <row r="17" spans="1:25" s="33" customFormat="1" ht="18.75" customHeight="1">
      <c r="A17" s="169"/>
      <c r="B17" s="572" t="s">
        <v>378</v>
      </c>
      <c r="C17" s="573"/>
      <c r="D17" s="168">
        <v>90</v>
      </c>
      <c r="E17" s="168">
        <v>189</v>
      </c>
      <c r="F17" s="167">
        <f t="shared" si="0"/>
        <v>-99</v>
      </c>
      <c r="G17" s="168">
        <v>1156</v>
      </c>
      <c r="H17" s="168">
        <v>857</v>
      </c>
      <c r="I17" s="167">
        <f t="shared" si="1"/>
        <v>299</v>
      </c>
      <c r="J17" s="266">
        <f t="shared" si="2"/>
        <v>-6.0137123396119314</v>
      </c>
      <c r="K17" s="322">
        <f t="shared" ref="K17:K25" si="3">I17*$M$13/M17/O17*1000</f>
        <v>18.162626157009775</v>
      </c>
      <c r="L17" s="166">
        <v>0.94</v>
      </c>
      <c r="M17" s="33">
        <v>30</v>
      </c>
      <c r="N17" s="147">
        <v>30</v>
      </c>
      <c r="O17" s="165">
        <v>200841</v>
      </c>
      <c r="P17" s="160"/>
      <c r="Q17" s="159" t="s">
        <v>546</v>
      </c>
      <c r="R17" s="147"/>
      <c r="S17" s="147"/>
      <c r="T17" s="147"/>
      <c r="U17" s="147"/>
      <c r="V17" s="158"/>
      <c r="W17" s="157"/>
      <c r="X17" s="156"/>
      <c r="Y17" s="156"/>
    </row>
    <row r="18" spans="1:25" s="33" customFormat="1" ht="18.75" customHeight="1">
      <c r="A18" s="169" t="s">
        <v>60</v>
      </c>
      <c r="B18" s="572" t="s">
        <v>377</v>
      </c>
      <c r="C18" s="573"/>
      <c r="D18" s="168">
        <v>108</v>
      </c>
      <c r="E18" s="168">
        <v>172</v>
      </c>
      <c r="F18" s="167">
        <f t="shared" si="0"/>
        <v>-64</v>
      </c>
      <c r="G18" s="168">
        <v>602</v>
      </c>
      <c r="H18" s="168">
        <v>558</v>
      </c>
      <c r="I18" s="167">
        <f t="shared" si="1"/>
        <v>44</v>
      </c>
      <c r="J18" s="266">
        <f t="shared" si="2"/>
        <v>-3.7626189652765718</v>
      </c>
      <c r="K18" s="322">
        <f t="shared" si="3"/>
        <v>2.5868005386276431</v>
      </c>
      <c r="L18" s="166">
        <v>-0.18</v>
      </c>
      <c r="M18" s="33">
        <v>31</v>
      </c>
      <c r="N18" s="147">
        <v>31</v>
      </c>
      <c r="O18" s="165">
        <v>200821</v>
      </c>
      <c r="P18" s="160"/>
      <c r="Q18" s="159" t="s">
        <v>547</v>
      </c>
      <c r="R18" s="147"/>
      <c r="S18" s="147"/>
      <c r="T18" s="147"/>
      <c r="U18" s="147"/>
      <c r="V18" s="158"/>
      <c r="W18" s="157"/>
      <c r="X18" s="156"/>
      <c r="Y18" s="156"/>
    </row>
    <row r="19" spans="1:25" s="33" customFormat="1" ht="18.75" customHeight="1">
      <c r="A19" s="169"/>
      <c r="B19" s="572" t="s">
        <v>376</v>
      </c>
      <c r="C19" s="573"/>
      <c r="D19" s="168">
        <v>91</v>
      </c>
      <c r="E19" s="168">
        <v>175</v>
      </c>
      <c r="F19" s="167">
        <f t="shared" si="0"/>
        <v>-84</v>
      </c>
      <c r="G19" s="168">
        <v>480</v>
      </c>
      <c r="H19" s="168">
        <v>493</v>
      </c>
      <c r="I19" s="167">
        <f t="shared" si="1"/>
        <v>-13</v>
      </c>
      <c r="J19" s="266">
        <f t="shared" si="2"/>
        <v>-5.1055180247504026</v>
      </c>
      <c r="K19" s="322">
        <f t="shared" si="3"/>
        <v>-0.79013969430661002</v>
      </c>
      <c r="L19" s="166">
        <v>-0.56999999999999995</v>
      </c>
      <c r="M19" s="33">
        <v>30</v>
      </c>
      <c r="N19" s="147">
        <v>30</v>
      </c>
      <c r="O19" s="165">
        <v>200724</v>
      </c>
      <c r="P19" s="160"/>
      <c r="Q19" s="159" t="s">
        <v>548</v>
      </c>
      <c r="R19" s="147"/>
      <c r="S19" s="147"/>
      <c r="T19" s="147"/>
      <c r="U19" s="147"/>
      <c r="V19" s="158"/>
      <c r="W19" s="157"/>
      <c r="X19" s="156"/>
      <c r="Y19" s="156"/>
    </row>
    <row r="20" spans="1:25" s="33" customFormat="1" ht="18.75" customHeight="1">
      <c r="A20" s="169"/>
      <c r="B20" s="572" t="s">
        <v>375</v>
      </c>
      <c r="C20" s="573"/>
      <c r="D20" s="168">
        <v>101</v>
      </c>
      <c r="E20" s="168">
        <v>182</v>
      </c>
      <c r="F20" s="167">
        <f t="shared" si="0"/>
        <v>-81</v>
      </c>
      <c r="G20" s="168">
        <v>723</v>
      </c>
      <c r="H20" s="168">
        <v>672</v>
      </c>
      <c r="I20" s="167">
        <f t="shared" si="1"/>
        <v>51</v>
      </c>
      <c r="J20" s="266">
        <f t="shared" si="2"/>
        <v>-4.7650780822802945</v>
      </c>
      <c r="K20" s="322">
        <f t="shared" si="3"/>
        <v>3.0002343481024072</v>
      </c>
      <c r="L20" s="166">
        <v>-0.25</v>
      </c>
      <c r="M20" s="33">
        <v>31</v>
      </c>
      <c r="N20" s="147">
        <v>31</v>
      </c>
      <c r="O20" s="165">
        <v>200694</v>
      </c>
      <c r="P20" s="160"/>
      <c r="Q20" s="159" t="s">
        <v>549</v>
      </c>
      <c r="R20" s="147"/>
      <c r="S20" s="147"/>
      <c r="T20" s="147"/>
      <c r="U20" s="147"/>
      <c r="V20" s="158"/>
      <c r="W20" s="157"/>
      <c r="X20" s="156"/>
      <c r="Y20" s="156"/>
    </row>
    <row r="21" spans="1:25" s="33" customFormat="1" ht="18.75" customHeight="1">
      <c r="A21" s="169"/>
      <c r="B21" s="572" t="s">
        <v>374</v>
      </c>
      <c r="C21" s="573"/>
      <c r="D21" s="168">
        <v>107</v>
      </c>
      <c r="E21" s="168">
        <v>201</v>
      </c>
      <c r="F21" s="167">
        <f t="shared" si="0"/>
        <v>-94</v>
      </c>
      <c r="G21" s="168">
        <v>584</v>
      </c>
      <c r="H21" s="170">
        <v>618</v>
      </c>
      <c r="I21" s="167">
        <f t="shared" si="1"/>
        <v>-34</v>
      </c>
      <c r="J21" s="266">
        <f t="shared" si="2"/>
        <v>-5.5333728130037159</v>
      </c>
      <c r="K21" s="322">
        <f t="shared" si="3"/>
        <v>-2.0014327195970885</v>
      </c>
      <c r="L21" s="166">
        <v>-0.74</v>
      </c>
      <c r="M21" s="33">
        <v>31</v>
      </c>
      <c r="N21" s="147">
        <v>31</v>
      </c>
      <c r="O21" s="165">
        <v>200566</v>
      </c>
      <c r="P21" s="160"/>
      <c r="Q21" s="159" t="s">
        <v>550</v>
      </c>
      <c r="R21" s="147"/>
      <c r="S21" s="147"/>
      <c r="T21" s="147"/>
      <c r="U21" s="147"/>
      <c r="V21" s="158"/>
      <c r="W21" s="157"/>
      <c r="X21" s="156"/>
      <c r="Y21" s="156"/>
    </row>
    <row r="22" spans="1:25" s="33" customFormat="1" ht="18.75" customHeight="1">
      <c r="A22" s="169"/>
      <c r="B22" s="572" t="s">
        <v>373</v>
      </c>
      <c r="C22" s="573"/>
      <c r="D22" s="168">
        <v>102</v>
      </c>
      <c r="E22" s="168">
        <v>173</v>
      </c>
      <c r="F22" s="167">
        <f t="shared" si="0"/>
        <v>-71</v>
      </c>
      <c r="G22" s="168">
        <v>559</v>
      </c>
      <c r="H22" s="168">
        <v>547</v>
      </c>
      <c r="I22" s="167">
        <f t="shared" si="1"/>
        <v>12</v>
      </c>
      <c r="J22" s="266">
        <f t="shared" si="2"/>
        <v>-4.3200486766048067</v>
      </c>
      <c r="K22" s="322">
        <f t="shared" si="3"/>
        <v>0.73014907210222091</v>
      </c>
      <c r="L22" s="166">
        <v>-0.37</v>
      </c>
      <c r="M22" s="33">
        <v>30</v>
      </c>
      <c r="N22" s="147">
        <v>30</v>
      </c>
      <c r="O22" s="165">
        <v>200507</v>
      </c>
      <c r="P22" s="160"/>
      <c r="Q22" s="159" t="s">
        <v>551</v>
      </c>
      <c r="R22" s="147"/>
      <c r="S22" s="147"/>
      <c r="T22" s="147"/>
      <c r="U22" s="147"/>
      <c r="V22" s="158"/>
      <c r="W22" s="157"/>
      <c r="X22" s="156"/>
      <c r="Y22" s="156"/>
    </row>
    <row r="23" spans="1:25" s="33" customFormat="1" ht="18.75" customHeight="1">
      <c r="A23" s="169"/>
      <c r="B23" s="572" t="s">
        <v>386</v>
      </c>
      <c r="C23" s="573"/>
      <c r="D23" s="181">
        <v>127</v>
      </c>
      <c r="E23" s="181">
        <v>193</v>
      </c>
      <c r="F23" s="180">
        <f t="shared" si="0"/>
        <v>-66</v>
      </c>
      <c r="G23" s="181">
        <v>620</v>
      </c>
      <c r="H23" s="181">
        <v>557</v>
      </c>
      <c r="I23" s="180">
        <f t="shared" si="1"/>
        <v>63</v>
      </c>
      <c r="J23" s="266">
        <f t="shared" si="2"/>
        <v>-3.8863354668815235</v>
      </c>
      <c r="K23" s="322">
        <f t="shared" si="3"/>
        <v>3.7096838547505442</v>
      </c>
      <c r="L23" s="166">
        <v>-0.1</v>
      </c>
      <c r="M23" s="33">
        <v>31</v>
      </c>
      <c r="N23" s="147">
        <v>31</v>
      </c>
      <c r="O23" s="165">
        <v>200504</v>
      </c>
      <c r="P23" s="160"/>
      <c r="Q23" s="159" t="s">
        <v>552</v>
      </c>
      <c r="R23" s="147"/>
      <c r="S23" s="147"/>
      <c r="T23" s="147"/>
      <c r="U23" s="147"/>
      <c r="V23" s="158"/>
      <c r="W23" s="157"/>
      <c r="X23" s="156"/>
      <c r="Y23" s="156"/>
    </row>
    <row r="24" spans="1:25" s="33" customFormat="1" ht="18.75" customHeight="1">
      <c r="A24" s="169"/>
      <c r="B24" s="572" t="s">
        <v>385</v>
      </c>
      <c r="C24" s="573"/>
      <c r="D24" s="379">
        <v>102</v>
      </c>
      <c r="E24" s="379">
        <v>201</v>
      </c>
      <c r="F24" s="380">
        <f t="shared" si="0"/>
        <v>-99</v>
      </c>
      <c r="G24" s="379">
        <v>460</v>
      </c>
      <c r="H24" s="379">
        <v>456</v>
      </c>
      <c r="I24" s="380">
        <f t="shared" si="1"/>
        <v>4</v>
      </c>
      <c r="J24" s="266">
        <f t="shared" si="2"/>
        <v>-6.026675448707393</v>
      </c>
      <c r="K24" s="322">
        <f t="shared" si="3"/>
        <v>0.24350203833161185</v>
      </c>
      <c r="L24" s="166">
        <v>-0.57999999999999996</v>
      </c>
      <c r="M24" s="33">
        <v>30</v>
      </c>
      <c r="N24" s="147">
        <v>30</v>
      </c>
      <c r="O24" s="165">
        <v>200409</v>
      </c>
      <c r="P24" s="160"/>
      <c r="Q24" s="159" t="s">
        <v>553</v>
      </c>
      <c r="R24" s="147"/>
      <c r="S24" s="147"/>
      <c r="T24" s="147"/>
      <c r="U24" s="147"/>
      <c r="V24" s="158"/>
      <c r="W24" s="157"/>
      <c r="X24" s="156"/>
      <c r="Y24" s="156"/>
    </row>
    <row r="25" spans="1:25" s="33" customFormat="1" ht="18.75" customHeight="1">
      <c r="A25" s="182"/>
      <c r="B25" s="591" t="s">
        <v>384</v>
      </c>
      <c r="C25" s="592"/>
      <c r="D25" s="416">
        <v>99</v>
      </c>
      <c r="E25" s="416">
        <v>203</v>
      </c>
      <c r="F25" s="417">
        <f t="shared" si="0"/>
        <v>-104</v>
      </c>
      <c r="G25" s="416">
        <v>491</v>
      </c>
      <c r="H25" s="416">
        <v>512</v>
      </c>
      <c r="I25" s="417">
        <f t="shared" si="1"/>
        <v>-21</v>
      </c>
      <c r="J25" s="266">
        <f t="shared" si="2"/>
        <v>-6.1306493166799916</v>
      </c>
      <c r="K25" s="322">
        <f t="shared" si="3"/>
        <v>-1.237919573560383</v>
      </c>
      <c r="L25" s="179">
        <v>-0.75</v>
      </c>
      <c r="M25" s="33">
        <v>31</v>
      </c>
      <c r="N25" s="147">
        <v>31</v>
      </c>
      <c r="O25" s="161">
        <v>200284</v>
      </c>
      <c r="P25" s="160"/>
      <c r="Q25" s="159" t="s">
        <v>554</v>
      </c>
      <c r="R25" s="147"/>
      <c r="S25" s="147"/>
      <c r="T25" s="147"/>
      <c r="U25" s="147"/>
      <c r="V25" s="158"/>
      <c r="W25" s="157"/>
      <c r="X25" s="156"/>
      <c r="Y25" s="156"/>
    </row>
    <row r="26" spans="1:25" s="33" customFormat="1" ht="18.75" customHeight="1">
      <c r="A26" s="178" t="s">
        <v>383</v>
      </c>
      <c r="B26" s="177">
        <v>7</v>
      </c>
      <c r="C26" s="176" t="s">
        <v>382</v>
      </c>
      <c r="D26" s="173">
        <f t="shared" ref="D26:I26" si="4">SUM(D27:D38)</f>
        <v>1323</v>
      </c>
      <c r="E26" s="415">
        <f t="shared" si="4"/>
        <v>2101</v>
      </c>
      <c r="F26" s="171">
        <f t="shared" si="4"/>
        <v>-778</v>
      </c>
      <c r="G26" s="173">
        <f t="shared" si="4"/>
        <v>9060</v>
      </c>
      <c r="H26" s="415">
        <f t="shared" si="4"/>
        <v>7635</v>
      </c>
      <c r="I26" s="171">
        <f t="shared" si="4"/>
        <v>1425</v>
      </c>
      <c r="J26" s="267">
        <f>F26/O38*1000</f>
        <v>-3.871975951943702</v>
      </c>
      <c r="K26" s="323">
        <f>I26/O38*1000</f>
        <v>7.0919868014393002</v>
      </c>
      <c r="L26" s="175">
        <f>SUM(J26:K26)</f>
        <v>3.2200108494955981</v>
      </c>
      <c r="M26" s="33">
        <v>365</v>
      </c>
      <c r="N26" s="33">
        <v>365</v>
      </c>
      <c r="O26" s="278">
        <v>200931</v>
      </c>
      <c r="Q26" s="160" t="s">
        <v>542</v>
      </c>
      <c r="R26" s="147"/>
      <c r="S26" s="147"/>
      <c r="T26" s="147"/>
      <c r="U26" s="147"/>
      <c r="V26" s="158"/>
      <c r="W26" s="157"/>
      <c r="X26" s="156"/>
      <c r="Y26" s="156"/>
    </row>
    <row r="27" spans="1:25" s="33" customFormat="1" ht="18.75" customHeight="1">
      <c r="A27" s="169"/>
      <c r="B27" s="572" t="s">
        <v>381</v>
      </c>
      <c r="C27" s="573"/>
      <c r="D27" s="172">
        <v>103</v>
      </c>
      <c r="E27" s="172">
        <v>247</v>
      </c>
      <c r="F27" s="174">
        <v>-144</v>
      </c>
      <c r="G27" s="173">
        <v>534</v>
      </c>
      <c r="H27" s="172">
        <v>407</v>
      </c>
      <c r="I27" s="171">
        <v>127</v>
      </c>
      <c r="J27" s="266">
        <f>F27*$M$26/M27/O27*1000</f>
        <v>-8.466117088525527</v>
      </c>
      <c r="K27" s="322">
        <f>I27*$M$26/M$27/O27*1000</f>
        <v>7.4666449322412642</v>
      </c>
      <c r="L27" s="184">
        <f t="shared" ref="L27:L38" si="5">SUM(J27:K27)</f>
        <v>-0.99947215628426278</v>
      </c>
      <c r="M27" s="33">
        <v>31</v>
      </c>
      <c r="N27" s="33">
        <v>31</v>
      </c>
      <c r="O27" s="278">
        <v>200267</v>
      </c>
      <c r="Q27" s="160" t="s">
        <v>543</v>
      </c>
      <c r="R27" s="147"/>
      <c r="S27" s="147"/>
      <c r="T27" s="147"/>
      <c r="U27" s="147"/>
      <c r="V27" s="158"/>
      <c r="W27" s="157"/>
      <c r="X27" s="156"/>
      <c r="Y27" s="156"/>
    </row>
    <row r="28" spans="1:25" s="33" customFormat="1" ht="18.75" customHeight="1">
      <c r="A28" s="169"/>
      <c r="B28" s="572" t="s">
        <v>380</v>
      </c>
      <c r="C28" s="573"/>
      <c r="D28" s="172">
        <v>88</v>
      </c>
      <c r="E28" s="172">
        <v>171</v>
      </c>
      <c r="F28" s="174">
        <v>-83</v>
      </c>
      <c r="G28" s="173">
        <v>526</v>
      </c>
      <c r="H28" s="172">
        <v>521</v>
      </c>
      <c r="I28" s="171">
        <v>5</v>
      </c>
      <c r="J28" s="266">
        <f>F28*$M$26/M28/O28*1000</f>
        <v>-5.4047139738661247</v>
      </c>
      <c r="K28" s="322">
        <f>I28*$M$26/M28/O28*1000</f>
        <v>0.32558517914856172</v>
      </c>
      <c r="L28" s="184">
        <f>SUM(J28:K28)</f>
        <v>-5.0791287947175627</v>
      </c>
      <c r="M28" s="33">
        <v>28</v>
      </c>
      <c r="N28" s="33">
        <v>28</v>
      </c>
      <c r="O28" s="278">
        <v>200189</v>
      </c>
      <c r="Q28" s="160" t="s">
        <v>544</v>
      </c>
      <c r="R28" s="147"/>
      <c r="S28" s="147"/>
      <c r="T28" s="147"/>
      <c r="U28" s="147"/>
      <c r="V28" s="158"/>
      <c r="W28" s="157"/>
      <c r="X28" s="156"/>
      <c r="Y28" s="156"/>
    </row>
    <row r="29" spans="1:25" s="33" customFormat="1" ht="18.75" customHeight="1">
      <c r="A29" s="169"/>
      <c r="B29" s="572" t="s">
        <v>379</v>
      </c>
      <c r="C29" s="573"/>
      <c r="D29" s="168">
        <v>114</v>
      </c>
      <c r="E29" s="168">
        <v>187</v>
      </c>
      <c r="F29" s="167">
        <v>-73</v>
      </c>
      <c r="G29" s="168">
        <v>1614</v>
      </c>
      <c r="H29" s="168">
        <v>1625</v>
      </c>
      <c r="I29" s="167">
        <v>-11</v>
      </c>
      <c r="J29" s="266">
        <f t="shared" ref="J29:J37" si="6">F29*$M$26/M29/O29*1000</f>
        <v>-4.295325599221699</v>
      </c>
      <c r="K29" s="322">
        <f t="shared" ref="K29:K34" si="7">I29*$M$26/M29/O29*1000</f>
        <v>-0.64724084371833823</v>
      </c>
      <c r="L29" s="184">
        <f t="shared" si="5"/>
        <v>-4.9425664429400369</v>
      </c>
      <c r="M29" s="33">
        <v>31</v>
      </c>
      <c r="N29" s="33">
        <v>31</v>
      </c>
      <c r="O29" s="278">
        <v>200105</v>
      </c>
      <c r="Q29" s="160" t="s">
        <v>545</v>
      </c>
      <c r="R29" s="147"/>
      <c r="S29" s="147"/>
      <c r="T29" s="147"/>
      <c r="U29" s="147"/>
      <c r="V29" s="158"/>
      <c r="W29" s="157"/>
      <c r="X29" s="156"/>
      <c r="Y29" s="156"/>
    </row>
    <row r="30" spans="1:25" s="33" customFormat="1" ht="18.75" customHeight="1">
      <c r="A30" s="169"/>
      <c r="B30" s="572" t="s">
        <v>378</v>
      </c>
      <c r="C30" s="573"/>
      <c r="D30" s="168">
        <v>79</v>
      </c>
      <c r="E30" s="168">
        <v>181</v>
      </c>
      <c r="F30" s="167">
        <v>-102</v>
      </c>
      <c r="G30" s="168">
        <v>1081</v>
      </c>
      <c r="H30" s="168">
        <v>818</v>
      </c>
      <c r="I30" s="167">
        <v>263</v>
      </c>
      <c r="J30" s="266">
        <f t="shared" si="6"/>
        <v>-6.1967583114457776</v>
      </c>
      <c r="K30" s="322">
        <f t="shared" si="7"/>
        <v>15.97791603833568</v>
      </c>
      <c r="L30" s="184">
        <f t="shared" si="5"/>
        <v>9.7811577268899015</v>
      </c>
      <c r="M30" s="33">
        <v>30</v>
      </c>
      <c r="N30" s="33">
        <v>30</v>
      </c>
      <c r="O30" s="278">
        <v>200266</v>
      </c>
      <c r="Q30" s="160" t="s">
        <v>546</v>
      </c>
      <c r="R30" s="147"/>
      <c r="S30" s="147"/>
      <c r="T30" s="147"/>
      <c r="U30" s="147"/>
      <c r="V30" s="158"/>
      <c r="W30" s="157"/>
      <c r="X30" s="156"/>
      <c r="Y30" s="156"/>
    </row>
    <row r="31" spans="1:25" s="33" customFormat="1" ht="18.75" customHeight="1">
      <c r="A31" s="169"/>
      <c r="B31" s="572" t="s">
        <v>377</v>
      </c>
      <c r="C31" s="573"/>
      <c r="D31" s="168">
        <v>125</v>
      </c>
      <c r="E31" s="168">
        <v>158</v>
      </c>
      <c r="F31" s="167">
        <v>-33</v>
      </c>
      <c r="G31" s="168">
        <v>607</v>
      </c>
      <c r="H31" s="168">
        <v>517</v>
      </c>
      <c r="I31" s="167">
        <v>90</v>
      </c>
      <c r="J31" s="266">
        <f t="shared" si="6"/>
        <v>-1.9396094661959646</v>
      </c>
      <c r="K31" s="322">
        <f t="shared" si="7"/>
        <v>5.2898439987162673</v>
      </c>
      <c r="L31" s="184">
        <f t="shared" si="5"/>
        <v>3.3502345325203029</v>
      </c>
      <c r="M31" s="33">
        <v>31</v>
      </c>
      <c r="N31" s="33">
        <v>31</v>
      </c>
      <c r="O31" s="278">
        <v>200323</v>
      </c>
      <c r="Q31" s="160" t="s">
        <v>547</v>
      </c>
      <c r="R31" s="147"/>
      <c r="S31" s="147"/>
      <c r="T31" s="147"/>
      <c r="U31" s="147"/>
      <c r="V31" s="158"/>
      <c r="W31" s="157"/>
      <c r="X31" s="156"/>
      <c r="Y31" s="156"/>
    </row>
    <row r="32" spans="1:25" s="33" customFormat="1" ht="18.75" customHeight="1">
      <c r="A32" s="169"/>
      <c r="B32" s="572" t="s">
        <v>376</v>
      </c>
      <c r="C32" s="573"/>
      <c r="D32" s="168">
        <v>111</v>
      </c>
      <c r="E32" s="168">
        <v>155</v>
      </c>
      <c r="F32" s="167">
        <v>-44</v>
      </c>
      <c r="G32" s="168">
        <v>647</v>
      </c>
      <c r="H32" s="168">
        <v>475</v>
      </c>
      <c r="I32" s="167">
        <v>172</v>
      </c>
      <c r="J32" s="266">
        <f t="shared" si="6"/>
        <v>-2.670644363626689</v>
      </c>
      <c r="K32" s="322">
        <f t="shared" si="7"/>
        <v>10.439791603267963</v>
      </c>
      <c r="L32" s="184">
        <f t="shared" si="5"/>
        <v>7.7691472396412742</v>
      </c>
      <c r="M32" s="33">
        <v>30</v>
      </c>
      <c r="N32" s="33">
        <v>30</v>
      </c>
      <c r="O32" s="278">
        <v>200451</v>
      </c>
      <c r="Q32" s="160" t="s">
        <v>548</v>
      </c>
      <c r="R32" s="147"/>
      <c r="S32" s="147"/>
      <c r="T32" s="147"/>
      <c r="U32" s="147"/>
      <c r="V32" s="158"/>
      <c r="W32" s="157"/>
      <c r="X32" s="156"/>
      <c r="Y32" s="156"/>
    </row>
    <row r="33" spans="1:25" s="33" customFormat="1" ht="18.75" customHeight="1">
      <c r="A33" s="169"/>
      <c r="B33" s="572" t="s">
        <v>375</v>
      </c>
      <c r="C33" s="573"/>
      <c r="D33" s="168">
        <v>120</v>
      </c>
      <c r="E33" s="168">
        <v>158</v>
      </c>
      <c r="F33" s="167">
        <v>-38</v>
      </c>
      <c r="G33" s="168">
        <v>671</v>
      </c>
      <c r="H33" s="168">
        <v>571</v>
      </c>
      <c r="I33" s="167">
        <v>100</v>
      </c>
      <c r="J33" s="266">
        <f t="shared" si="6"/>
        <v>-2.2313733016747528</v>
      </c>
      <c r="K33" s="322">
        <f t="shared" si="7"/>
        <v>5.8720350044072438</v>
      </c>
      <c r="L33" s="184">
        <f t="shared" si="5"/>
        <v>3.640661702732491</v>
      </c>
      <c r="M33" s="33">
        <v>31</v>
      </c>
      <c r="N33" s="33">
        <v>31</v>
      </c>
      <c r="O33" s="278">
        <v>200513</v>
      </c>
      <c r="Q33" s="160" t="s">
        <v>549</v>
      </c>
      <c r="R33" s="147"/>
      <c r="S33" s="147"/>
      <c r="T33" s="147"/>
      <c r="U33" s="147"/>
      <c r="V33" s="158"/>
      <c r="W33" s="157"/>
      <c r="X33" s="156"/>
      <c r="Y33" s="156"/>
    </row>
    <row r="34" spans="1:25" s="33" customFormat="1" ht="18.75" customHeight="1">
      <c r="A34" s="169"/>
      <c r="B34" s="572" t="s">
        <v>374</v>
      </c>
      <c r="C34" s="573"/>
      <c r="D34" s="168">
        <v>129</v>
      </c>
      <c r="E34" s="168">
        <v>170</v>
      </c>
      <c r="F34" s="167">
        <v>-41</v>
      </c>
      <c r="G34" s="168">
        <v>577</v>
      </c>
      <c r="H34" s="170">
        <v>587</v>
      </c>
      <c r="I34" s="167">
        <v>-10</v>
      </c>
      <c r="J34" s="266">
        <f t="shared" si="6"/>
        <v>-2.4081468581769658</v>
      </c>
      <c r="K34" s="322">
        <f t="shared" si="7"/>
        <v>-0.58735289223828446</v>
      </c>
      <c r="L34" s="184">
        <f t="shared" si="5"/>
        <v>-2.9954997504152505</v>
      </c>
      <c r="M34" s="33">
        <v>31</v>
      </c>
      <c r="N34" s="33">
        <v>31</v>
      </c>
      <c r="O34" s="278">
        <v>200462</v>
      </c>
      <c r="Q34" s="160" t="s">
        <v>550</v>
      </c>
      <c r="R34" s="147"/>
      <c r="S34" s="147"/>
      <c r="T34" s="147"/>
      <c r="U34" s="147"/>
      <c r="V34" s="158"/>
      <c r="W34" s="157"/>
      <c r="X34" s="156"/>
      <c r="Y34" s="156"/>
    </row>
    <row r="35" spans="1:25" s="33" customFormat="1" ht="18.75" customHeight="1">
      <c r="A35" s="169"/>
      <c r="B35" s="572" t="s">
        <v>373</v>
      </c>
      <c r="C35" s="573"/>
      <c r="D35" s="168">
        <v>118</v>
      </c>
      <c r="E35" s="168">
        <v>151</v>
      </c>
      <c r="F35" s="167">
        <v>-33</v>
      </c>
      <c r="G35" s="168">
        <v>607</v>
      </c>
      <c r="H35" s="168">
        <v>568</v>
      </c>
      <c r="I35" s="167">
        <v>39</v>
      </c>
      <c r="J35" s="264">
        <f>F35*$M$26/M35/O35*1000</f>
        <v>-2.0028134166051439</v>
      </c>
      <c r="K35" s="320">
        <f>I35*$M$26/M35/O35*1000</f>
        <v>2.3669613105333518</v>
      </c>
      <c r="L35" s="184">
        <f>SUM(J35:K35)</f>
        <v>0.3641478939282079</v>
      </c>
      <c r="M35" s="33">
        <v>30</v>
      </c>
      <c r="N35" s="33">
        <v>30</v>
      </c>
      <c r="O35" s="278">
        <v>200468</v>
      </c>
      <c r="Q35" s="160" t="s">
        <v>551</v>
      </c>
      <c r="R35" s="147"/>
      <c r="S35" s="147"/>
      <c r="T35" s="147"/>
      <c r="U35" s="147"/>
      <c r="V35" s="158"/>
      <c r="W35" s="157"/>
      <c r="X35" s="156"/>
      <c r="Y35" s="156"/>
    </row>
    <row r="36" spans="1:25" s="33" customFormat="1" ht="18.75" customHeight="1">
      <c r="A36" s="169"/>
      <c r="B36" s="572" t="s">
        <v>372</v>
      </c>
      <c r="C36" s="573"/>
      <c r="D36" s="168">
        <v>130</v>
      </c>
      <c r="E36" s="168">
        <v>165</v>
      </c>
      <c r="F36" s="167">
        <v>-35</v>
      </c>
      <c r="G36" s="168">
        <v>635</v>
      </c>
      <c r="H36" s="168">
        <v>512</v>
      </c>
      <c r="I36" s="167">
        <v>123</v>
      </c>
      <c r="J36" s="264">
        <f t="shared" si="6"/>
        <v>-2.0547716059033307</v>
      </c>
      <c r="K36" s="320">
        <f>I36*$M$26/M36/O36*1000</f>
        <v>7.221054500745991</v>
      </c>
      <c r="L36" s="184">
        <f t="shared" si="5"/>
        <v>5.1662828948426602</v>
      </c>
      <c r="M36" s="33">
        <v>31</v>
      </c>
      <c r="N36" s="33">
        <v>31</v>
      </c>
      <c r="O36" s="278">
        <v>200556</v>
      </c>
      <c r="Q36" s="160" t="s">
        <v>552</v>
      </c>
      <c r="R36" s="147"/>
      <c r="S36" s="147"/>
      <c r="T36" s="147"/>
      <c r="U36" s="147"/>
      <c r="V36" s="158"/>
      <c r="W36" s="157"/>
      <c r="X36" s="156"/>
      <c r="Y36" s="156"/>
    </row>
    <row r="37" spans="1:25" s="33" customFormat="1" ht="18.75" customHeight="1">
      <c r="A37" s="340"/>
      <c r="B37" s="572" t="s">
        <v>371</v>
      </c>
      <c r="C37" s="573"/>
      <c r="D37" s="379">
        <v>105</v>
      </c>
      <c r="E37" s="379">
        <v>159</v>
      </c>
      <c r="F37" s="380">
        <v>-54</v>
      </c>
      <c r="G37" s="379">
        <v>502</v>
      </c>
      <c r="H37" s="379">
        <v>515</v>
      </c>
      <c r="I37" s="380">
        <v>-13</v>
      </c>
      <c r="J37" s="266">
        <f t="shared" si="6"/>
        <v>-3.2769877649147832</v>
      </c>
      <c r="K37" s="322">
        <f>I37*$M$26/M37/O37*1000</f>
        <v>-0.78890446192392938</v>
      </c>
      <c r="L37" s="184">
        <f t="shared" si="5"/>
        <v>-4.065892226838713</v>
      </c>
      <c r="M37" s="33">
        <v>30</v>
      </c>
      <c r="N37" s="33">
        <v>30</v>
      </c>
      <c r="O37" s="278">
        <v>200489</v>
      </c>
      <c r="Q37" s="160" t="s">
        <v>553</v>
      </c>
      <c r="R37" s="147"/>
      <c r="S37" s="147"/>
      <c r="T37" s="147"/>
      <c r="U37" s="147"/>
      <c r="V37" s="158"/>
      <c r="W37" s="157"/>
      <c r="X37" s="156"/>
      <c r="Y37" s="156"/>
    </row>
    <row r="38" spans="1:25" s="33" customFormat="1" ht="18.75" customHeight="1" thickBot="1">
      <c r="A38" s="164"/>
      <c r="B38" s="574" t="s">
        <v>370</v>
      </c>
      <c r="C38" s="575"/>
      <c r="D38" s="163">
        <v>101</v>
      </c>
      <c r="E38" s="163">
        <v>199</v>
      </c>
      <c r="F38" s="162">
        <v>-98</v>
      </c>
      <c r="G38" s="163">
        <v>1059</v>
      </c>
      <c r="H38" s="163">
        <v>519</v>
      </c>
      <c r="I38" s="162">
        <v>540</v>
      </c>
      <c r="J38" s="280">
        <f>F38*$M$26/M38/O38*1000</f>
        <v>-5.7426229289752975</v>
      </c>
      <c r="K38" s="280">
        <f>I38*$M$26/M38/O38*1000</f>
        <v>31.643024302516949</v>
      </c>
      <c r="L38" s="277">
        <f t="shared" si="5"/>
        <v>25.900401373541651</v>
      </c>
      <c r="M38" s="33">
        <v>31</v>
      </c>
      <c r="N38" s="33">
        <v>31</v>
      </c>
      <c r="O38" s="279">
        <v>200931</v>
      </c>
      <c r="Q38" s="160" t="s">
        <v>554</v>
      </c>
      <c r="R38" s="147"/>
      <c r="S38" s="147"/>
      <c r="T38" s="147"/>
      <c r="U38" s="147"/>
      <c r="V38" s="158"/>
      <c r="W38" s="157"/>
      <c r="X38" s="156"/>
      <c r="Y38" s="156"/>
    </row>
    <row r="39" spans="1:25" s="33" customFormat="1" ht="18.75" customHeight="1">
      <c r="A39" s="590" t="s">
        <v>369</v>
      </c>
      <c r="B39" s="590"/>
      <c r="C39" s="590"/>
      <c r="D39" s="590"/>
      <c r="E39" s="590"/>
      <c r="F39" s="590"/>
      <c r="G39" s="590"/>
      <c r="H39" s="590"/>
      <c r="I39" s="590"/>
      <c r="J39" s="590"/>
      <c r="K39" s="590"/>
      <c r="L39" s="590"/>
      <c r="R39" s="147"/>
      <c r="S39" s="147"/>
      <c r="T39" s="147"/>
      <c r="U39" s="147"/>
      <c r="V39" s="158"/>
      <c r="W39" s="157"/>
      <c r="X39" s="156" t="s">
        <v>60</v>
      </c>
      <c r="Y39" s="156"/>
    </row>
    <row r="40" spans="1:25" ht="18.75" customHeight="1">
      <c r="A40" s="589" t="s">
        <v>368</v>
      </c>
      <c r="B40" s="589"/>
      <c r="C40" s="589"/>
      <c r="D40" s="589"/>
      <c r="E40" s="589"/>
      <c r="F40" s="589"/>
      <c r="G40" s="589"/>
      <c r="H40" s="589"/>
      <c r="I40" s="589"/>
      <c r="J40" s="589"/>
      <c r="K40" s="589"/>
      <c r="L40" s="589"/>
      <c r="M40" s="154"/>
      <c r="N40" s="154"/>
      <c r="O40" s="155"/>
      <c r="P40" s="276"/>
      <c r="R40" s="154"/>
      <c r="S40" s="1"/>
      <c r="T40" s="1"/>
      <c r="U40" s="1"/>
      <c r="V40" s="1"/>
      <c r="W40" s="1"/>
      <c r="X40" s="1"/>
      <c r="Y40" s="1"/>
    </row>
    <row r="41" spans="1:25" ht="18.75" customHeight="1">
      <c r="A41" s="589" t="s">
        <v>367</v>
      </c>
      <c r="B41" s="589"/>
      <c r="C41" s="589"/>
      <c r="D41" s="589"/>
      <c r="E41" s="589"/>
      <c r="F41" s="589"/>
      <c r="G41" s="589"/>
      <c r="H41" s="589"/>
      <c r="I41" s="589"/>
      <c r="J41" s="589"/>
      <c r="K41" s="589"/>
      <c r="L41" s="589"/>
      <c r="M41" s="154"/>
      <c r="N41" s="154"/>
      <c r="R41" s="154"/>
      <c r="S41" s="1"/>
    </row>
    <row r="42" spans="1:25" ht="18.75" customHeight="1">
      <c r="A42" s="589" t="s">
        <v>598</v>
      </c>
      <c r="B42" s="589"/>
      <c r="C42" s="589"/>
      <c r="D42" s="589"/>
      <c r="E42" s="589"/>
      <c r="F42" s="589"/>
      <c r="G42" s="589"/>
      <c r="H42" s="589"/>
      <c r="I42" s="589"/>
      <c r="J42" s="589"/>
      <c r="K42" s="589"/>
      <c r="L42" s="589"/>
      <c r="M42" s="154"/>
      <c r="N42" s="154"/>
      <c r="R42" s="154"/>
      <c r="S42" s="1"/>
      <c r="T42" s="1"/>
      <c r="U42" s="1"/>
      <c r="V42" s="1"/>
      <c r="W42" s="1"/>
      <c r="X42" s="1"/>
      <c r="Y42" s="1"/>
    </row>
    <row r="43" spans="1:25" ht="18.75" customHeight="1">
      <c r="A43" s="589" t="s">
        <v>597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154"/>
      <c r="N43" s="154"/>
      <c r="O43" s="33" t="s">
        <v>599</v>
      </c>
      <c r="R43" s="154"/>
      <c r="S43" s="1"/>
      <c r="T43" s="1"/>
      <c r="U43" s="1"/>
      <c r="V43" s="1"/>
      <c r="W43" s="1"/>
      <c r="X43" s="1"/>
      <c r="Y43" s="1"/>
    </row>
    <row r="44" spans="1:25" ht="18.75" customHeight="1">
      <c r="A44" s="589" t="s">
        <v>366</v>
      </c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154"/>
      <c r="N44" s="154"/>
      <c r="R44" s="154"/>
      <c r="S44" s="1"/>
      <c r="T44" s="1"/>
      <c r="U44" s="1"/>
      <c r="V44" s="1"/>
      <c r="W44" s="1"/>
      <c r="X44" s="1"/>
      <c r="Y44" s="1"/>
    </row>
    <row r="45" spans="1:25" ht="18.75" customHeight="1">
      <c r="A45" s="588" t="s">
        <v>557</v>
      </c>
      <c r="B45" s="588"/>
      <c r="C45" s="588"/>
      <c r="D45" s="588"/>
      <c r="E45" s="588"/>
      <c r="F45" s="588"/>
      <c r="G45" s="588"/>
      <c r="H45" s="588"/>
      <c r="I45" s="588"/>
      <c r="J45" s="588"/>
      <c r="K45" s="588"/>
      <c r="L45" s="588"/>
      <c r="M45" s="154"/>
      <c r="N45" s="154"/>
      <c r="R45" s="154"/>
      <c r="S45" s="1"/>
      <c r="T45" s="1"/>
      <c r="U45" s="1"/>
      <c r="V45" s="1"/>
      <c r="W45" s="1"/>
      <c r="X45" s="1"/>
      <c r="Y45" s="1"/>
    </row>
    <row r="46" spans="1:25" ht="18.75" customHeight="1">
      <c r="A46" s="588" t="s">
        <v>365</v>
      </c>
      <c r="B46" s="588"/>
      <c r="C46" s="588"/>
      <c r="D46" s="588"/>
      <c r="E46" s="588"/>
      <c r="F46" s="588"/>
      <c r="G46" s="588"/>
      <c r="H46" s="588"/>
      <c r="I46" s="588"/>
      <c r="J46" s="588"/>
      <c r="K46" s="588"/>
      <c r="L46" s="588"/>
      <c r="M46" s="154"/>
      <c r="N46" s="154"/>
      <c r="R46" s="154"/>
      <c r="S46" s="1"/>
      <c r="T46" s="1"/>
      <c r="U46" s="1"/>
      <c r="V46" s="1"/>
      <c r="W46" s="1"/>
      <c r="X46" s="1"/>
      <c r="Y46" s="1"/>
    </row>
  </sheetData>
  <mergeCells count="38">
    <mergeCell ref="A45:L45"/>
    <mergeCell ref="A46:L46"/>
    <mergeCell ref="A40:L40"/>
    <mergeCell ref="A39:L39"/>
    <mergeCell ref="B21:C21"/>
    <mergeCell ref="B22:C22"/>
    <mergeCell ref="B23:C23"/>
    <mergeCell ref="B24:C24"/>
    <mergeCell ref="B25:C25"/>
    <mergeCell ref="A44:L44"/>
    <mergeCell ref="A43:L43"/>
    <mergeCell ref="A42:L42"/>
    <mergeCell ref="A41:L41"/>
    <mergeCell ref="B33:C33"/>
    <mergeCell ref="B34:C34"/>
    <mergeCell ref="B35:C35"/>
    <mergeCell ref="B36:C36"/>
    <mergeCell ref="B38:C38"/>
    <mergeCell ref="B37:C37"/>
    <mergeCell ref="A1:L1"/>
    <mergeCell ref="K3:L3"/>
    <mergeCell ref="A4:C5"/>
    <mergeCell ref="J4:L4"/>
    <mergeCell ref="G4:I4"/>
    <mergeCell ref="D4:F4"/>
    <mergeCell ref="B32:C32"/>
    <mergeCell ref="B20:C20"/>
    <mergeCell ref="B14:C14"/>
    <mergeCell ref="B15:C15"/>
    <mergeCell ref="B16:C16"/>
    <mergeCell ref="B17:C17"/>
    <mergeCell ref="B18:C18"/>
    <mergeCell ref="B31:C31"/>
    <mergeCell ref="B19:C19"/>
    <mergeCell ref="B27:C27"/>
    <mergeCell ref="B28:C28"/>
    <mergeCell ref="B29:C29"/>
    <mergeCell ref="B30:C30"/>
  </mergeCells>
  <phoneticPr fontId="3"/>
  <printOptions horizontalCentered="1" gridLinesSet="0"/>
  <pageMargins left="0.78740157480314965" right="0.78740157480314965" top="0.59055118110236227" bottom="0.78740157480314965" header="0.19685039370078741" footer="0.39370078740157483"/>
  <pageSetup paperSize="9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DCDD6-7449-458E-B9EB-EBB71B8088A1}">
  <dimension ref="A1:K56"/>
  <sheetViews>
    <sheetView view="pageBreakPreview" zoomScaleNormal="100" zoomScaleSheetLayoutView="100" workbookViewId="0">
      <selection activeCell="J22" sqref="M22"/>
    </sheetView>
  </sheetViews>
  <sheetFormatPr defaultColWidth="11" defaultRowHeight="14.25"/>
  <cols>
    <col min="1" max="1" width="5" style="487" customWidth="1"/>
    <col min="2" max="2" width="3.125" style="487" customWidth="1"/>
    <col min="3" max="3" width="5" style="487" customWidth="1"/>
    <col min="4" max="9" width="11.125" style="487" customWidth="1"/>
    <col min="10" max="10" width="5.625" style="384" customWidth="1"/>
    <col min="11" max="11" width="5.625" style="326" customWidth="1"/>
    <col min="12" max="16384" width="11" style="487"/>
  </cols>
  <sheetData>
    <row r="1" spans="1:11" ht="22.5" customHeight="1">
      <c r="A1" s="594" t="s">
        <v>439</v>
      </c>
      <c r="B1" s="594"/>
      <c r="C1" s="594"/>
      <c r="D1" s="594"/>
      <c r="E1" s="594"/>
      <c r="F1" s="594"/>
      <c r="G1" s="594"/>
      <c r="H1" s="594"/>
      <c r="I1" s="594"/>
    </row>
    <row r="2" spans="1:11" ht="15" customHeight="1" thickBot="1">
      <c r="A2" s="491"/>
      <c r="B2" s="491"/>
      <c r="C2" s="491"/>
      <c r="D2" s="491"/>
      <c r="E2" s="491"/>
      <c r="F2" s="491"/>
      <c r="G2" s="491"/>
      <c r="H2" s="326" t="s">
        <v>438</v>
      </c>
      <c r="I2" s="244"/>
    </row>
    <row r="3" spans="1:11" ht="15.75" customHeight="1">
      <c r="A3" s="218" t="s">
        <v>437</v>
      </c>
      <c r="B3" s="217"/>
      <c r="C3" s="217"/>
      <c r="D3" s="216" t="s">
        <v>436</v>
      </c>
      <c r="E3" s="216" t="s">
        <v>435</v>
      </c>
      <c r="F3" s="216" t="s">
        <v>434</v>
      </c>
      <c r="G3" s="216" t="s">
        <v>433</v>
      </c>
      <c r="H3" s="216" t="s">
        <v>432</v>
      </c>
      <c r="I3" s="215" t="s">
        <v>431</v>
      </c>
      <c r="J3" s="381"/>
      <c r="K3" s="486"/>
    </row>
    <row r="4" spans="1:11" ht="14.25" customHeight="1">
      <c r="A4" s="492"/>
      <c r="B4" s="493"/>
      <c r="C4" s="493"/>
      <c r="D4" s="494" t="s">
        <v>430</v>
      </c>
      <c r="E4" s="494" t="s">
        <v>430</v>
      </c>
      <c r="F4" s="494" t="s">
        <v>227</v>
      </c>
      <c r="G4" s="494" t="s">
        <v>227</v>
      </c>
      <c r="H4" s="494" t="s">
        <v>227</v>
      </c>
      <c r="I4" s="495" t="s">
        <v>429</v>
      </c>
      <c r="J4" s="383"/>
      <c r="K4" s="486"/>
    </row>
    <row r="5" spans="1:11" ht="14.25" customHeight="1">
      <c r="A5" s="605" t="s">
        <v>417</v>
      </c>
      <c r="B5" s="606"/>
      <c r="C5" s="607"/>
      <c r="D5" s="281">
        <v>967</v>
      </c>
      <c r="E5" s="281">
        <v>360</v>
      </c>
      <c r="F5" s="281">
        <v>1617</v>
      </c>
      <c r="G5" s="281">
        <v>1727</v>
      </c>
      <c r="H5" s="281">
        <v>17</v>
      </c>
      <c r="I5" s="282">
        <v>10.4</v>
      </c>
      <c r="J5" s="385"/>
      <c r="K5" s="212"/>
    </row>
    <row r="6" spans="1:11" ht="14.25" customHeight="1">
      <c r="A6" s="329" t="s">
        <v>383</v>
      </c>
      <c r="B6" s="283">
        <v>2</v>
      </c>
      <c r="C6" s="284" t="s">
        <v>428</v>
      </c>
      <c r="D6" s="281">
        <v>824</v>
      </c>
      <c r="E6" s="281">
        <v>315</v>
      </c>
      <c r="F6" s="281">
        <v>1597</v>
      </c>
      <c r="G6" s="281">
        <v>1787</v>
      </c>
      <c r="H6" s="281">
        <v>10</v>
      </c>
      <c r="I6" s="282">
        <v>6.2</v>
      </c>
      <c r="J6" s="382"/>
      <c r="K6" s="212"/>
    </row>
    <row r="7" spans="1:11" ht="14.25" customHeight="1">
      <c r="A7" s="329" t="s">
        <v>383</v>
      </c>
      <c r="B7" s="283">
        <v>3</v>
      </c>
      <c r="C7" s="284" t="s">
        <v>428</v>
      </c>
      <c r="D7" s="281">
        <v>770</v>
      </c>
      <c r="E7" s="281">
        <v>327</v>
      </c>
      <c r="F7" s="281">
        <v>1497</v>
      </c>
      <c r="G7" s="281">
        <v>1895</v>
      </c>
      <c r="H7" s="281">
        <v>21</v>
      </c>
      <c r="I7" s="282">
        <v>13.8</v>
      </c>
      <c r="J7" s="382"/>
      <c r="K7" s="212"/>
    </row>
    <row r="8" spans="1:11" ht="14.25" customHeight="1">
      <c r="A8" s="329" t="s">
        <v>383</v>
      </c>
      <c r="B8" s="283">
        <v>4</v>
      </c>
      <c r="C8" s="284" t="s">
        <v>428</v>
      </c>
      <c r="D8" s="281">
        <v>749</v>
      </c>
      <c r="E8" s="281">
        <v>323</v>
      </c>
      <c r="F8" s="281">
        <v>1417</v>
      </c>
      <c r="G8" s="281">
        <v>2156</v>
      </c>
      <c r="H8" s="281">
        <v>14</v>
      </c>
      <c r="I8" s="282">
        <v>9.7833682739343111</v>
      </c>
      <c r="J8" s="382"/>
      <c r="K8" s="212"/>
    </row>
    <row r="9" spans="1:11" ht="14.25" customHeight="1">
      <c r="A9" s="329" t="s">
        <v>383</v>
      </c>
      <c r="B9" s="283">
        <v>5</v>
      </c>
      <c r="C9" s="284" t="s">
        <v>428</v>
      </c>
      <c r="D9" s="281">
        <v>728</v>
      </c>
      <c r="E9" s="281">
        <v>330</v>
      </c>
      <c r="F9" s="281">
        <v>1368</v>
      </c>
      <c r="G9" s="281">
        <v>2114</v>
      </c>
      <c r="H9" s="281">
        <v>17</v>
      </c>
      <c r="I9" s="282">
        <v>12.3</v>
      </c>
      <c r="J9" s="382"/>
      <c r="K9" s="212"/>
    </row>
    <row r="10" spans="1:11" ht="14.25" customHeight="1">
      <c r="A10" s="329" t="s">
        <v>383</v>
      </c>
      <c r="B10" s="283">
        <v>6</v>
      </c>
      <c r="C10" s="284" t="s">
        <v>428</v>
      </c>
      <c r="D10" s="281">
        <v>705</v>
      </c>
      <c r="E10" s="281">
        <v>350</v>
      </c>
      <c r="F10" s="281">
        <v>1218</v>
      </c>
      <c r="G10" s="281">
        <v>2243</v>
      </c>
      <c r="H10" s="281">
        <v>22</v>
      </c>
      <c r="I10" s="282">
        <f>H10/(F10+H10)*1000</f>
        <v>17.741935483870968</v>
      </c>
      <c r="J10" s="382"/>
      <c r="K10" s="212"/>
    </row>
    <row r="11" spans="1:11" ht="14.25" customHeight="1">
      <c r="A11" s="329" t="s">
        <v>383</v>
      </c>
      <c r="B11" s="283">
        <v>7</v>
      </c>
      <c r="C11" s="284" t="s">
        <v>428</v>
      </c>
      <c r="D11" s="281">
        <f>SUM(D12:D23)</f>
        <v>742</v>
      </c>
      <c r="E11" s="281">
        <f t="shared" ref="E11:H11" si="0">SUM(E12:E23)</f>
        <v>311</v>
      </c>
      <c r="F11" s="281">
        <f t="shared" si="0"/>
        <v>1333</v>
      </c>
      <c r="G11" s="281">
        <f t="shared" si="0"/>
        <v>2051</v>
      </c>
      <c r="H11" s="281">
        <f t="shared" si="0"/>
        <v>24</v>
      </c>
      <c r="I11" s="282">
        <f>H11/(F11+H11)*1000</f>
        <v>17.686072218128224</v>
      </c>
      <c r="J11" s="382"/>
      <c r="K11" s="212"/>
    </row>
    <row r="12" spans="1:11" ht="14.25" customHeight="1">
      <c r="A12" s="330"/>
      <c r="B12" s="386" t="s">
        <v>415</v>
      </c>
      <c r="C12" s="294" t="s">
        <v>405</v>
      </c>
      <c r="D12" s="390">
        <v>60</v>
      </c>
      <c r="E12" s="390">
        <v>27</v>
      </c>
      <c r="F12" s="390">
        <v>103</v>
      </c>
      <c r="G12" s="390">
        <v>231</v>
      </c>
      <c r="H12" s="391">
        <v>0</v>
      </c>
      <c r="I12" s="282">
        <f>H12/(F12+H12)*1000</f>
        <v>0</v>
      </c>
      <c r="J12" s="382"/>
      <c r="K12" s="486"/>
    </row>
    <row r="13" spans="1:11" ht="14.25" customHeight="1">
      <c r="A13" s="330"/>
      <c r="B13" s="386" t="s">
        <v>414</v>
      </c>
      <c r="C13" s="295" t="s">
        <v>413</v>
      </c>
      <c r="D13" s="390">
        <v>61</v>
      </c>
      <c r="E13" s="390">
        <v>28</v>
      </c>
      <c r="F13" s="390">
        <v>89</v>
      </c>
      <c r="G13" s="390">
        <v>175</v>
      </c>
      <c r="H13" s="391">
        <v>1</v>
      </c>
      <c r="I13" s="282">
        <f t="shared" ref="I13:I23" si="1">H13/(F13+H13)*1000</f>
        <v>11.111111111111111</v>
      </c>
      <c r="J13" s="382"/>
      <c r="K13" s="486"/>
    </row>
    <row r="14" spans="1:11" ht="14.25" customHeight="1">
      <c r="A14" s="330"/>
      <c r="B14" s="386" t="s">
        <v>412</v>
      </c>
      <c r="C14" s="294" t="s">
        <v>405</v>
      </c>
      <c r="D14" s="390">
        <v>89</v>
      </c>
      <c r="E14" s="390">
        <v>30</v>
      </c>
      <c r="F14" s="390">
        <v>114</v>
      </c>
      <c r="G14" s="390">
        <v>178</v>
      </c>
      <c r="H14" s="391">
        <v>4</v>
      </c>
      <c r="I14" s="282">
        <f t="shared" si="1"/>
        <v>33.898305084745765</v>
      </c>
      <c r="J14" s="382"/>
      <c r="K14" s="486"/>
    </row>
    <row r="15" spans="1:11" ht="14.25" customHeight="1">
      <c r="A15" s="330"/>
      <c r="B15" s="386" t="s">
        <v>411</v>
      </c>
      <c r="C15" s="295" t="s">
        <v>405</v>
      </c>
      <c r="D15" s="390">
        <v>51</v>
      </c>
      <c r="E15" s="390">
        <v>27</v>
      </c>
      <c r="F15" s="390">
        <v>79</v>
      </c>
      <c r="G15" s="390">
        <v>166</v>
      </c>
      <c r="H15" s="390">
        <v>0</v>
      </c>
      <c r="I15" s="282">
        <f t="shared" si="1"/>
        <v>0</v>
      </c>
      <c r="J15" s="382"/>
      <c r="K15" s="486"/>
    </row>
    <row r="16" spans="1:11" ht="14.25" customHeight="1">
      <c r="A16" s="330"/>
      <c r="B16" s="387" t="s">
        <v>410</v>
      </c>
      <c r="C16" s="294" t="s">
        <v>405</v>
      </c>
      <c r="D16" s="390">
        <v>69</v>
      </c>
      <c r="E16" s="390">
        <v>33</v>
      </c>
      <c r="F16" s="390">
        <v>129</v>
      </c>
      <c r="G16" s="390">
        <v>159</v>
      </c>
      <c r="H16" s="390">
        <v>0</v>
      </c>
      <c r="I16" s="282">
        <f t="shared" si="1"/>
        <v>0</v>
      </c>
      <c r="J16" s="382"/>
      <c r="K16" s="486"/>
    </row>
    <row r="17" spans="1:11" ht="14.25" customHeight="1">
      <c r="A17" s="330"/>
      <c r="B17" s="386" t="s">
        <v>409</v>
      </c>
      <c r="C17" s="295" t="s">
        <v>405</v>
      </c>
      <c r="D17" s="390">
        <v>44</v>
      </c>
      <c r="E17" s="390">
        <v>21</v>
      </c>
      <c r="F17" s="390">
        <v>115</v>
      </c>
      <c r="G17" s="390">
        <v>147</v>
      </c>
      <c r="H17" s="391">
        <v>1</v>
      </c>
      <c r="I17" s="282">
        <f t="shared" si="1"/>
        <v>8.6206896551724128</v>
      </c>
      <c r="J17" s="382"/>
      <c r="K17" s="486"/>
    </row>
    <row r="18" spans="1:11" ht="14.25" customHeight="1">
      <c r="A18" s="330"/>
      <c r="B18" s="386" t="s">
        <v>408</v>
      </c>
      <c r="C18" s="294" t="s">
        <v>405</v>
      </c>
      <c r="D18" s="390">
        <v>81</v>
      </c>
      <c r="E18" s="390">
        <v>15</v>
      </c>
      <c r="F18" s="390">
        <v>121</v>
      </c>
      <c r="G18" s="390">
        <v>156</v>
      </c>
      <c r="H18" s="390">
        <v>1</v>
      </c>
      <c r="I18" s="282">
        <f t="shared" si="1"/>
        <v>8.1967213114754109</v>
      </c>
      <c r="J18" s="382"/>
      <c r="K18" s="486"/>
    </row>
    <row r="19" spans="1:11" ht="14.25" customHeight="1">
      <c r="A19" s="330"/>
      <c r="B19" s="386" t="s">
        <v>407</v>
      </c>
      <c r="C19" s="295" t="s">
        <v>405</v>
      </c>
      <c r="D19" s="390">
        <v>53</v>
      </c>
      <c r="E19" s="390">
        <v>21</v>
      </c>
      <c r="F19" s="390">
        <v>130</v>
      </c>
      <c r="G19" s="390">
        <v>164</v>
      </c>
      <c r="H19" s="390">
        <v>2</v>
      </c>
      <c r="I19" s="282">
        <f t="shared" si="1"/>
        <v>15.151515151515152</v>
      </c>
      <c r="J19" s="382"/>
      <c r="K19" s="486"/>
    </row>
    <row r="20" spans="1:11" ht="14.25" customHeight="1">
      <c r="A20" s="330"/>
      <c r="B20" s="386" t="s">
        <v>406</v>
      </c>
      <c r="C20" s="294" t="s">
        <v>405</v>
      </c>
      <c r="D20" s="390">
        <v>35</v>
      </c>
      <c r="E20" s="390">
        <v>24</v>
      </c>
      <c r="F20" s="390">
        <v>119</v>
      </c>
      <c r="G20" s="390">
        <v>152</v>
      </c>
      <c r="H20" s="391">
        <v>2</v>
      </c>
      <c r="I20" s="282">
        <f t="shared" si="1"/>
        <v>16.528925619834713</v>
      </c>
      <c r="J20" s="382"/>
      <c r="K20" s="486"/>
    </row>
    <row r="21" spans="1:11" ht="14.25" customHeight="1">
      <c r="A21" s="330"/>
      <c r="B21" s="388">
        <v>10</v>
      </c>
      <c r="C21" s="295" t="s">
        <v>405</v>
      </c>
      <c r="D21" s="390">
        <v>63</v>
      </c>
      <c r="E21" s="390">
        <v>39</v>
      </c>
      <c r="F21" s="390">
        <v>129</v>
      </c>
      <c r="G21" s="390">
        <v>167</v>
      </c>
      <c r="H21" s="391">
        <v>5</v>
      </c>
      <c r="I21" s="282">
        <f t="shared" si="1"/>
        <v>37.31343283582089</v>
      </c>
      <c r="J21" s="382"/>
      <c r="K21" s="486"/>
    </row>
    <row r="22" spans="1:11" ht="14.25" customHeight="1">
      <c r="A22" s="330"/>
      <c r="B22" s="388">
        <v>11</v>
      </c>
      <c r="C22" s="294" t="s">
        <v>405</v>
      </c>
      <c r="D22" s="392">
        <v>68</v>
      </c>
      <c r="E22" s="393">
        <v>18</v>
      </c>
      <c r="F22" s="392">
        <v>105</v>
      </c>
      <c r="G22" s="393">
        <v>158</v>
      </c>
      <c r="H22" s="394">
        <v>1</v>
      </c>
      <c r="I22" s="282">
        <f t="shared" si="1"/>
        <v>9.4339622641509422</v>
      </c>
      <c r="J22" s="382"/>
      <c r="K22" s="486"/>
    </row>
    <row r="23" spans="1:11" ht="14.25" customHeight="1" thickBot="1">
      <c r="A23" s="331"/>
      <c r="B23" s="389">
        <v>12</v>
      </c>
      <c r="C23" s="296" t="s">
        <v>405</v>
      </c>
      <c r="D23" s="395">
        <v>68</v>
      </c>
      <c r="E23" s="395">
        <v>28</v>
      </c>
      <c r="F23" s="395">
        <v>100</v>
      </c>
      <c r="G23" s="395">
        <v>198</v>
      </c>
      <c r="H23" s="396">
        <v>7</v>
      </c>
      <c r="I23" s="397">
        <f t="shared" si="1"/>
        <v>65.420560747663544</v>
      </c>
      <c r="J23" s="382"/>
      <c r="K23" s="486"/>
    </row>
    <row r="24" spans="1:11" ht="22.5" customHeight="1">
      <c r="A24" s="608" t="s">
        <v>427</v>
      </c>
      <c r="B24" s="608"/>
      <c r="C24" s="608"/>
      <c r="D24" s="608"/>
      <c r="E24" s="608"/>
      <c r="F24" s="608"/>
      <c r="G24" s="608"/>
      <c r="H24" s="608"/>
      <c r="I24" s="608"/>
      <c r="J24" s="382"/>
      <c r="K24" s="486"/>
    </row>
    <row r="25" spans="1:11" ht="18.75" customHeight="1">
      <c r="A25" s="604" t="s">
        <v>426</v>
      </c>
      <c r="B25" s="604"/>
      <c r="C25" s="604"/>
      <c r="D25" s="604"/>
      <c r="E25" s="604"/>
      <c r="F25" s="604"/>
      <c r="G25" s="604"/>
      <c r="H25" s="604"/>
      <c r="I25" s="604"/>
      <c r="J25" s="383"/>
      <c r="K25" s="486"/>
    </row>
    <row r="26" spans="1:11" ht="18.75" customHeight="1">
      <c r="A26" s="604" t="s">
        <v>425</v>
      </c>
      <c r="B26" s="604"/>
      <c r="C26" s="604"/>
      <c r="D26" s="604"/>
      <c r="E26" s="604"/>
      <c r="F26" s="604"/>
      <c r="G26" s="604"/>
      <c r="H26" s="604"/>
      <c r="I26" s="604"/>
      <c r="K26" s="486"/>
    </row>
    <row r="27" spans="1:11" ht="18.75" customHeight="1">
      <c r="A27" s="604" t="s">
        <v>424</v>
      </c>
      <c r="B27" s="604"/>
      <c r="C27" s="604"/>
      <c r="D27" s="604"/>
      <c r="E27" s="604"/>
      <c r="F27" s="604"/>
      <c r="G27" s="604"/>
      <c r="H27" s="604"/>
      <c r="I27" s="604"/>
      <c r="K27" s="486"/>
    </row>
    <row r="28" spans="1:11" ht="15.75" customHeight="1">
      <c r="A28" s="328"/>
      <c r="B28" s="244"/>
      <c r="C28" s="244"/>
      <c r="D28" s="244"/>
      <c r="E28" s="244"/>
      <c r="F28" s="244"/>
      <c r="G28" s="244"/>
      <c r="H28" s="491"/>
      <c r="I28" s="244"/>
      <c r="K28" s="486"/>
    </row>
    <row r="29" spans="1:11" ht="22.5" customHeight="1">
      <c r="A29" s="594" t="s">
        <v>423</v>
      </c>
      <c r="B29" s="594"/>
      <c r="C29" s="594"/>
      <c r="D29" s="594"/>
      <c r="E29" s="594"/>
      <c r="F29" s="594"/>
      <c r="G29" s="594"/>
      <c r="H29" s="594"/>
      <c r="I29" s="594"/>
      <c r="K29" s="486"/>
    </row>
    <row r="30" spans="1:11" ht="11.25" customHeight="1">
      <c r="A30" s="491"/>
      <c r="B30" s="491"/>
      <c r="C30" s="491"/>
      <c r="D30" s="491"/>
      <c r="E30" s="491"/>
      <c r="F30" s="491"/>
      <c r="G30" s="491"/>
      <c r="H30" s="491"/>
      <c r="I30" s="491"/>
      <c r="K30" s="486"/>
    </row>
    <row r="31" spans="1:11" ht="15" customHeight="1" thickBot="1">
      <c r="A31" s="496"/>
      <c r="B31" s="496"/>
      <c r="C31" s="496"/>
      <c r="D31" s="496"/>
      <c r="E31" s="496"/>
      <c r="F31" s="496"/>
      <c r="G31" s="496"/>
      <c r="H31" s="496" t="s">
        <v>422</v>
      </c>
      <c r="I31" s="497" t="s">
        <v>421</v>
      </c>
      <c r="J31" s="383"/>
      <c r="K31" s="486"/>
    </row>
    <row r="32" spans="1:11" ht="15.75" customHeight="1">
      <c r="A32" s="595" t="s">
        <v>399</v>
      </c>
      <c r="B32" s="596"/>
      <c r="C32" s="597"/>
      <c r="D32" s="601" t="s">
        <v>420</v>
      </c>
      <c r="E32" s="601"/>
      <c r="F32" s="601"/>
      <c r="G32" s="601" t="s">
        <v>419</v>
      </c>
      <c r="H32" s="601"/>
      <c r="I32" s="602"/>
      <c r="J32" s="381"/>
      <c r="K32" s="486"/>
    </row>
    <row r="33" spans="1:11" ht="15.75" customHeight="1">
      <c r="A33" s="598"/>
      <c r="B33" s="599"/>
      <c r="C33" s="600"/>
      <c r="D33" s="214" t="s">
        <v>418</v>
      </c>
      <c r="E33" s="214" t="s">
        <v>90</v>
      </c>
      <c r="F33" s="214" t="s">
        <v>228</v>
      </c>
      <c r="G33" s="214" t="s">
        <v>418</v>
      </c>
      <c r="H33" s="214" t="s">
        <v>90</v>
      </c>
      <c r="I33" s="213" t="s">
        <v>228</v>
      </c>
      <c r="J33" s="381"/>
      <c r="K33" s="486"/>
    </row>
    <row r="34" spans="1:11" ht="14.25" customHeight="1">
      <c r="A34" s="332" t="s">
        <v>417</v>
      </c>
      <c r="B34" s="285"/>
      <c r="C34" s="286"/>
      <c r="D34" s="287">
        <v>8500</v>
      </c>
      <c r="E34" s="287">
        <v>4659</v>
      </c>
      <c r="F34" s="287">
        <v>3841</v>
      </c>
      <c r="G34" s="287">
        <v>8089</v>
      </c>
      <c r="H34" s="287">
        <v>4473</v>
      </c>
      <c r="I34" s="288">
        <v>3616</v>
      </c>
      <c r="J34" s="210"/>
      <c r="K34" s="212"/>
    </row>
    <row r="35" spans="1:11" ht="14.25" customHeight="1">
      <c r="A35" s="192" t="s">
        <v>416</v>
      </c>
      <c r="B35" s="177">
        <v>2</v>
      </c>
      <c r="C35" s="176" t="s">
        <v>382</v>
      </c>
      <c r="D35" s="287">
        <v>7945</v>
      </c>
      <c r="E35" s="287">
        <v>4449</v>
      </c>
      <c r="F35" s="287">
        <v>3496</v>
      </c>
      <c r="G35" s="287">
        <v>7766</v>
      </c>
      <c r="H35" s="287">
        <v>4421</v>
      </c>
      <c r="I35" s="288">
        <v>3345</v>
      </c>
      <c r="J35" s="210"/>
      <c r="K35" s="212"/>
    </row>
    <row r="36" spans="1:11" ht="14.25" customHeight="1">
      <c r="A36" s="192" t="s">
        <v>416</v>
      </c>
      <c r="B36" s="399">
        <v>3</v>
      </c>
      <c r="C36" s="176" t="s">
        <v>382</v>
      </c>
      <c r="D36" s="287">
        <v>7637</v>
      </c>
      <c r="E36" s="287">
        <v>4207</v>
      </c>
      <c r="F36" s="287">
        <v>3430</v>
      </c>
      <c r="G36" s="287">
        <v>7721</v>
      </c>
      <c r="H36" s="287">
        <v>4323</v>
      </c>
      <c r="I36" s="288">
        <v>3398</v>
      </c>
      <c r="J36" s="210"/>
      <c r="K36" s="212"/>
    </row>
    <row r="37" spans="1:11" ht="14.25" customHeight="1">
      <c r="A37" s="398" t="s">
        <v>416</v>
      </c>
      <c r="B37" s="177">
        <v>4</v>
      </c>
      <c r="C37" s="400" t="s">
        <v>382</v>
      </c>
      <c r="D37" s="287">
        <v>8171</v>
      </c>
      <c r="E37" s="287">
        <v>4433</v>
      </c>
      <c r="F37" s="287">
        <v>3738</v>
      </c>
      <c r="G37" s="287">
        <v>7874</v>
      </c>
      <c r="H37" s="287">
        <v>4436</v>
      </c>
      <c r="I37" s="288">
        <v>3438</v>
      </c>
      <c r="J37" s="339"/>
      <c r="K37" s="212"/>
    </row>
    <row r="38" spans="1:11" ht="14.25" customHeight="1">
      <c r="A38" s="329" t="s">
        <v>416</v>
      </c>
      <c r="B38" s="177">
        <v>5</v>
      </c>
      <c r="C38" s="176" t="s">
        <v>382</v>
      </c>
      <c r="D38" s="287">
        <v>7446</v>
      </c>
      <c r="E38" s="287">
        <v>4117</v>
      </c>
      <c r="F38" s="287">
        <v>3329</v>
      </c>
      <c r="G38" s="287">
        <v>7833</v>
      </c>
      <c r="H38" s="287">
        <v>4390</v>
      </c>
      <c r="I38" s="288">
        <v>3443</v>
      </c>
      <c r="J38" s="210"/>
      <c r="K38" s="211"/>
    </row>
    <row r="39" spans="1:11" ht="14.25" customHeight="1">
      <c r="A39" s="329" t="s">
        <v>416</v>
      </c>
      <c r="B39" s="177">
        <v>6</v>
      </c>
      <c r="C39" s="176" t="s">
        <v>382</v>
      </c>
      <c r="D39" s="287">
        <v>7740</v>
      </c>
      <c r="E39" s="287">
        <v>4185</v>
      </c>
      <c r="F39" s="287">
        <v>3555</v>
      </c>
      <c r="G39" s="287">
        <v>7768</v>
      </c>
      <c r="H39" s="287">
        <v>4237</v>
      </c>
      <c r="I39" s="288">
        <v>3531</v>
      </c>
      <c r="J39" s="210"/>
      <c r="K39" s="211"/>
    </row>
    <row r="40" spans="1:11" ht="14.25" customHeight="1">
      <c r="A40" s="329" t="s">
        <v>416</v>
      </c>
      <c r="B40" s="177">
        <v>7</v>
      </c>
      <c r="C40" s="176" t="s">
        <v>382</v>
      </c>
      <c r="D40" s="287">
        <f>SUM(D41:D52)</f>
        <v>9040</v>
      </c>
      <c r="E40" s="287">
        <f>SUM(E41:E52)</f>
        <v>4859</v>
      </c>
      <c r="F40" s="287">
        <f>SUM(F41:F52)</f>
        <v>4181</v>
      </c>
      <c r="G40" s="287">
        <f t="shared" ref="G40:I40" si="2">SUM(G41:G52)</f>
        <v>7573</v>
      </c>
      <c r="H40" s="287">
        <f t="shared" si="2"/>
        <v>4190</v>
      </c>
      <c r="I40" s="288">
        <f t="shared" si="2"/>
        <v>3383</v>
      </c>
      <c r="J40" s="210"/>
      <c r="K40" s="211"/>
    </row>
    <row r="41" spans="1:11" ht="14.25" customHeight="1">
      <c r="A41" s="355"/>
      <c r="B41" s="386" t="s">
        <v>415</v>
      </c>
      <c r="C41" s="294" t="s">
        <v>405</v>
      </c>
      <c r="D41" s="516">
        <f>SUM(E41:F41)</f>
        <v>534</v>
      </c>
      <c r="E41" s="516">
        <v>294</v>
      </c>
      <c r="F41" s="516">
        <v>240</v>
      </c>
      <c r="G41" s="516">
        <f>SUM(H41:I41)</f>
        <v>403</v>
      </c>
      <c r="H41" s="516">
        <v>224</v>
      </c>
      <c r="I41" s="517">
        <v>179</v>
      </c>
      <c r="J41" s="210"/>
      <c r="K41" s="486"/>
    </row>
    <row r="42" spans="1:11" ht="14.25" customHeight="1">
      <c r="A42" s="356"/>
      <c r="B42" s="386" t="s">
        <v>414</v>
      </c>
      <c r="C42" s="294" t="s">
        <v>413</v>
      </c>
      <c r="D42" s="516">
        <f t="shared" ref="D42:D52" si="3">SUM(E42:F42)</f>
        <v>524</v>
      </c>
      <c r="E42" s="516">
        <v>289</v>
      </c>
      <c r="F42" s="516">
        <v>235</v>
      </c>
      <c r="G42" s="516">
        <f t="shared" ref="G42:G52" si="4">SUM(H42:I42)</f>
        <v>517</v>
      </c>
      <c r="H42" s="516">
        <v>274</v>
      </c>
      <c r="I42" s="517">
        <v>243</v>
      </c>
      <c r="J42" s="210"/>
      <c r="K42" s="486"/>
    </row>
    <row r="43" spans="1:11" ht="14.25" customHeight="1">
      <c r="A43" s="356"/>
      <c r="B43" s="386" t="s">
        <v>412</v>
      </c>
      <c r="C43" s="294" t="s">
        <v>405</v>
      </c>
      <c r="D43" s="516">
        <f t="shared" si="3"/>
        <v>1612</v>
      </c>
      <c r="E43" s="516">
        <v>859</v>
      </c>
      <c r="F43" s="516">
        <v>753</v>
      </c>
      <c r="G43" s="516">
        <f t="shared" si="4"/>
        <v>1612</v>
      </c>
      <c r="H43" s="516">
        <v>901</v>
      </c>
      <c r="I43" s="517">
        <v>711</v>
      </c>
      <c r="J43" s="210"/>
      <c r="K43" s="486"/>
    </row>
    <row r="44" spans="1:11" ht="14.25" customHeight="1">
      <c r="A44" s="356"/>
      <c r="B44" s="386" t="s">
        <v>411</v>
      </c>
      <c r="C44" s="294" t="s">
        <v>405</v>
      </c>
      <c r="D44" s="516">
        <f t="shared" si="3"/>
        <v>1079</v>
      </c>
      <c r="E44" s="516">
        <v>577</v>
      </c>
      <c r="F44" s="516">
        <v>502</v>
      </c>
      <c r="G44" s="516">
        <f t="shared" si="4"/>
        <v>812</v>
      </c>
      <c r="H44" s="516">
        <v>456</v>
      </c>
      <c r="I44" s="517">
        <v>356</v>
      </c>
      <c r="J44" s="210"/>
      <c r="K44" s="486"/>
    </row>
    <row r="45" spans="1:11" ht="14.25" customHeight="1">
      <c r="A45" s="330"/>
      <c r="B45" s="387" t="s">
        <v>410</v>
      </c>
      <c r="C45" s="294" t="s">
        <v>405</v>
      </c>
      <c r="D45" s="516">
        <f t="shared" si="3"/>
        <v>604</v>
      </c>
      <c r="E45" s="516">
        <v>295</v>
      </c>
      <c r="F45" s="516">
        <v>309</v>
      </c>
      <c r="G45" s="516">
        <f t="shared" si="4"/>
        <v>514</v>
      </c>
      <c r="H45" s="516">
        <v>281</v>
      </c>
      <c r="I45" s="517">
        <v>233</v>
      </c>
      <c r="J45" s="210"/>
      <c r="K45" s="486"/>
    </row>
    <row r="46" spans="1:11" ht="14.25" customHeight="1">
      <c r="A46" s="356"/>
      <c r="B46" s="386" t="s">
        <v>409</v>
      </c>
      <c r="C46" s="294" t="s">
        <v>405</v>
      </c>
      <c r="D46" s="516">
        <f t="shared" si="3"/>
        <v>644</v>
      </c>
      <c r="E46" s="516">
        <v>334</v>
      </c>
      <c r="F46" s="516">
        <v>310</v>
      </c>
      <c r="G46" s="516">
        <f t="shared" si="4"/>
        <v>470</v>
      </c>
      <c r="H46" s="516">
        <v>254</v>
      </c>
      <c r="I46" s="517">
        <v>216</v>
      </c>
      <c r="J46" s="210"/>
      <c r="K46" s="486"/>
    </row>
    <row r="47" spans="1:11" ht="14.25" customHeight="1">
      <c r="A47" s="356"/>
      <c r="B47" s="386" t="s">
        <v>408</v>
      </c>
      <c r="C47" s="294" t="s">
        <v>405</v>
      </c>
      <c r="D47" s="516">
        <f t="shared" si="3"/>
        <v>669</v>
      </c>
      <c r="E47" s="516">
        <v>393</v>
      </c>
      <c r="F47" s="516">
        <v>276</v>
      </c>
      <c r="G47" s="516">
        <f t="shared" si="4"/>
        <v>570</v>
      </c>
      <c r="H47" s="516">
        <v>302</v>
      </c>
      <c r="I47" s="517">
        <v>268</v>
      </c>
      <c r="J47" s="210"/>
      <c r="K47" s="486"/>
    </row>
    <row r="48" spans="1:11" ht="14.25" customHeight="1">
      <c r="A48" s="356"/>
      <c r="B48" s="386" t="s">
        <v>407</v>
      </c>
      <c r="C48" s="294" t="s">
        <v>405</v>
      </c>
      <c r="D48" s="516">
        <f t="shared" si="3"/>
        <v>576</v>
      </c>
      <c r="E48" s="516">
        <v>305</v>
      </c>
      <c r="F48" s="516">
        <v>271</v>
      </c>
      <c r="G48" s="516">
        <f t="shared" si="4"/>
        <v>582</v>
      </c>
      <c r="H48" s="516">
        <v>318</v>
      </c>
      <c r="I48" s="517">
        <v>264</v>
      </c>
      <c r="J48" s="210"/>
      <c r="K48" s="486"/>
    </row>
    <row r="49" spans="1:11" ht="14.25" customHeight="1">
      <c r="A49" s="356"/>
      <c r="B49" s="386" t="s">
        <v>406</v>
      </c>
      <c r="C49" s="294" t="s">
        <v>405</v>
      </c>
      <c r="D49" s="516">
        <f t="shared" si="3"/>
        <v>607</v>
      </c>
      <c r="E49" s="516">
        <v>331</v>
      </c>
      <c r="F49" s="516">
        <v>276</v>
      </c>
      <c r="G49" s="516">
        <f t="shared" si="4"/>
        <v>560</v>
      </c>
      <c r="H49" s="516">
        <v>341</v>
      </c>
      <c r="I49" s="517">
        <v>219</v>
      </c>
      <c r="J49" s="210"/>
      <c r="K49" s="486"/>
    </row>
    <row r="50" spans="1:11" ht="14.25" customHeight="1">
      <c r="A50" s="356"/>
      <c r="B50" s="388">
        <v>10</v>
      </c>
      <c r="C50" s="294" t="s">
        <v>405</v>
      </c>
      <c r="D50" s="516">
        <f t="shared" si="3"/>
        <v>635</v>
      </c>
      <c r="E50" s="516">
        <v>362</v>
      </c>
      <c r="F50" s="516">
        <v>273</v>
      </c>
      <c r="G50" s="516">
        <f t="shared" si="4"/>
        <v>504</v>
      </c>
      <c r="H50" s="516">
        <v>282</v>
      </c>
      <c r="I50" s="517">
        <v>222</v>
      </c>
      <c r="J50" s="210"/>
      <c r="K50" s="486"/>
    </row>
    <row r="51" spans="1:11" ht="14.25" customHeight="1">
      <c r="A51" s="356"/>
      <c r="B51" s="388">
        <v>11</v>
      </c>
      <c r="C51" s="294" t="s">
        <v>405</v>
      </c>
      <c r="D51" s="516">
        <f t="shared" si="3"/>
        <v>500</v>
      </c>
      <c r="E51" s="516">
        <v>262</v>
      </c>
      <c r="F51" s="516">
        <v>238</v>
      </c>
      <c r="G51" s="516">
        <f t="shared" si="4"/>
        <v>514</v>
      </c>
      <c r="H51" s="516">
        <v>273</v>
      </c>
      <c r="I51" s="517">
        <v>241</v>
      </c>
      <c r="J51" s="210"/>
      <c r="K51" s="486"/>
    </row>
    <row r="52" spans="1:11" ht="14.25" customHeight="1" thickBot="1">
      <c r="A52" s="357"/>
      <c r="B52" s="389">
        <v>12</v>
      </c>
      <c r="C52" s="297" t="s">
        <v>405</v>
      </c>
      <c r="D52" s="518">
        <f t="shared" si="3"/>
        <v>1056</v>
      </c>
      <c r="E52" s="518">
        <v>558</v>
      </c>
      <c r="F52" s="518">
        <v>498</v>
      </c>
      <c r="G52" s="518">
        <f t="shared" si="4"/>
        <v>515</v>
      </c>
      <c r="H52" s="518">
        <v>284</v>
      </c>
      <c r="I52" s="519">
        <v>231</v>
      </c>
      <c r="J52" s="210"/>
      <c r="K52" s="486"/>
    </row>
    <row r="53" spans="1:11" ht="22.5" customHeight="1">
      <c r="A53" s="603" t="s">
        <v>404</v>
      </c>
      <c r="B53" s="603"/>
      <c r="C53" s="603"/>
      <c r="D53" s="603"/>
      <c r="E53" s="603"/>
      <c r="F53" s="603"/>
      <c r="G53" s="603"/>
      <c r="H53" s="603"/>
      <c r="I53" s="603"/>
      <c r="J53" s="210"/>
      <c r="K53" s="486"/>
    </row>
    <row r="54" spans="1:11" ht="22.5" customHeight="1">
      <c r="A54" s="604" t="s">
        <v>403</v>
      </c>
      <c r="B54" s="604"/>
      <c r="C54" s="604"/>
      <c r="D54" s="604"/>
      <c r="E54" s="604"/>
      <c r="F54" s="604"/>
      <c r="G54" s="604"/>
      <c r="H54" s="604"/>
      <c r="I54" s="604"/>
      <c r="J54" s="383"/>
    </row>
    <row r="55" spans="1:11" ht="33.75" customHeight="1">
      <c r="A55" s="593" t="s">
        <v>402</v>
      </c>
      <c r="B55" s="593"/>
      <c r="C55" s="593"/>
      <c r="D55" s="593"/>
      <c r="E55" s="593"/>
      <c r="F55" s="593"/>
      <c r="G55" s="593"/>
      <c r="H55" s="593"/>
      <c r="I55" s="593"/>
    </row>
    <row r="56" spans="1:11" ht="15.75" customHeight="1">
      <c r="A56" s="594"/>
      <c r="B56" s="594"/>
      <c r="C56" s="594"/>
      <c r="D56" s="594"/>
      <c r="E56" s="594"/>
      <c r="F56" s="594"/>
      <c r="G56" s="594"/>
      <c r="H56" s="594"/>
      <c r="I56" s="594"/>
    </row>
  </sheetData>
  <mergeCells count="14">
    <mergeCell ref="A27:I27"/>
    <mergeCell ref="A1:I1"/>
    <mergeCell ref="A5:C5"/>
    <mergeCell ref="A24:I24"/>
    <mergeCell ref="A25:I25"/>
    <mergeCell ref="A26:I26"/>
    <mergeCell ref="A55:I55"/>
    <mergeCell ref="A56:I56"/>
    <mergeCell ref="A29:I29"/>
    <mergeCell ref="A32:C33"/>
    <mergeCell ref="D32:F32"/>
    <mergeCell ref="G32:I32"/>
    <mergeCell ref="A53:I53"/>
    <mergeCell ref="A54:I54"/>
  </mergeCells>
  <phoneticPr fontId="3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50"/>
  <sheetViews>
    <sheetView view="pageBreakPreview" zoomScale="90" zoomScaleNormal="100" zoomScaleSheetLayoutView="90" workbookViewId="0">
      <selection activeCell="J22" sqref="J22:O22"/>
    </sheetView>
  </sheetViews>
  <sheetFormatPr defaultColWidth="9.875" defaultRowHeight="13.5"/>
  <cols>
    <col min="1" max="1" width="1.25" style="219" customWidth="1"/>
    <col min="2" max="2" width="4.125" style="219" customWidth="1"/>
    <col min="3" max="3" width="3.625" style="219" bestFit="1" customWidth="1"/>
    <col min="4" max="4" width="4.125" style="219" customWidth="1"/>
    <col min="5" max="5" width="1.25" style="219" customWidth="1"/>
    <col min="6" max="6" width="8.25" style="219" customWidth="1"/>
    <col min="7" max="7" width="2.25" style="219" customWidth="1"/>
    <col min="8" max="8" width="3.125" style="219" customWidth="1"/>
    <col min="9" max="9" width="4.25" style="219" customWidth="1"/>
    <col min="10" max="10" width="2.625" style="219" customWidth="1"/>
    <col min="11" max="11" width="4.625" style="219" customWidth="1"/>
    <col min="12" max="14" width="0.75" style="219" customWidth="1"/>
    <col min="15" max="15" width="3.625" style="219" customWidth="1"/>
    <col min="16" max="17" width="4.125" style="219" customWidth="1"/>
    <col min="18" max="18" width="1.75" style="219" customWidth="1"/>
    <col min="19" max="19" width="4" style="219" customWidth="1"/>
    <col min="20" max="20" width="2.875" style="219" customWidth="1"/>
    <col min="21" max="21" width="4.125" style="219" customWidth="1"/>
    <col min="22" max="22" width="5.5" style="219" customWidth="1"/>
    <col min="23" max="23" width="1.375" style="219" customWidth="1"/>
    <col min="24" max="24" width="6.125" style="219" customWidth="1"/>
    <col min="25" max="25" width="6.25" style="219" customWidth="1"/>
    <col min="26" max="26" width="13.5" style="219" customWidth="1"/>
    <col min="27" max="29" width="6.25" style="219" customWidth="1"/>
    <col min="30" max="16384" width="9.875" style="219"/>
  </cols>
  <sheetData>
    <row r="1" spans="1:26" s="490" customFormat="1" ht="22.5" customHeight="1">
      <c r="A1" s="694" t="s">
        <v>478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694"/>
      <c r="P1" s="694"/>
      <c r="Q1" s="694"/>
      <c r="R1" s="694"/>
      <c r="S1" s="694"/>
      <c r="T1" s="694"/>
      <c r="U1" s="694"/>
      <c r="V1" s="694"/>
      <c r="W1" s="694"/>
      <c r="X1" s="694"/>
      <c r="Y1" s="488"/>
      <c r="Z1" s="489"/>
    </row>
    <row r="2" spans="1:26" ht="11.25" customHeight="1" thickBot="1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2"/>
    </row>
    <row r="3" spans="1:26" ht="15" customHeight="1">
      <c r="A3" s="695" t="s">
        <v>477</v>
      </c>
      <c r="B3" s="619"/>
      <c r="C3" s="696"/>
      <c r="D3" s="696"/>
      <c r="E3" s="696"/>
      <c r="F3" s="616" t="s">
        <v>476</v>
      </c>
      <c r="G3" s="617"/>
      <c r="H3" s="617"/>
      <c r="I3" s="617"/>
      <c r="J3" s="618"/>
      <c r="K3" s="617"/>
      <c r="L3" s="617"/>
      <c r="M3" s="617"/>
      <c r="N3" s="617"/>
      <c r="O3" s="617"/>
      <c r="P3" s="617"/>
      <c r="Q3" s="617"/>
      <c r="R3" s="617"/>
      <c r="S3" s="617"/>
      <c r="T3" s="619"/>
      <c r="U3" s="628" t="s">
        <v>475</v>
      </c>
      <c r="V3" s="629"/>
      <c r="W3" s="629"/>
      <c r="X3" s="630"/>
      <c r="Y3" s="221"/>
      <c r="Z3" s="222"/>
    </row>
    <row r="4" spans="1:26" ht="15" customHeight="1">
      <c r="A4" s="697"/>
      <c r="B4" s="624"/>
      <c r="C4" s="698"/>
      <c r="D4" s="698"/>
      <c r="E4" s="698"/>
      <c r="F4" s="699" t="s">
        <v>474</v>
      </c>
      <c r="G4" s="623"/>
      <c r="H4" s="623"/>
      <c r="I4" s="623"/>
      <c r="J4" s="634" t="s">
        <v>473</v>
      </c>
      <c r="K4" s="635"/>
      <c r="L4" s="635"/>
      <c r="M4" s="635"/>
      <c r="N4" s="635"/>
      <c r="O4" s="636"/>
      <c r="P4" s="623" t="s">
        <v>472</v>
      </c>
      <c r="Q4" s="623"/>
      <c r="R4" s="623"/>
      <c r="S4" s="623"/>
      <c r="T4" s="624"/>
      <c r="U4" s="631"/>
      <c r="V4" s="632"/>
      <c r="W4" s="632"/>
      <c r="X4" s="633"/>
      <c r="Y4" s="221"/>
      <c r="Z4" s="222"/>
    </row>
    <row r="5" spans="1:26" ht="15" customHeight="1">
      <c r="A5" s="243"/>
      <c r="B5" s="230"/>
      <c r="C5" s="466"/>
      <c r="D5" s="230"/>
      <c r="E5" s="229"/>
      <c r="F5" s="637" t="s">
        <v>471</v>
      </c>
      <c r="G5" s="638"/>
      <c r="H5" s="638"/>
      <c r="I5" s="638"/>
      <c r="J5" s="620" t="s">
        <v>471</v>
      </c>
      <c r="K5" s="621"/>
      <c r="L5" s="621"/>
      <c r="M5" s="621"/>
      <c r="N5" s="621"/>
      <c r="O5" s="622"/>
      <c r="P5" s="637" t="s">
        <v>471</v>
      </c>
      <c r="Q5" s="638"/>
      <c r="R5" s="638"/>
      <c r="S5" s="638"/>
      <c r="T5" s="639"/>
      <c r="U5" s="625"/>
      <c r="V5" s="626"/>
      <c r="W5" s="626"/>
      <c r="X5" s="627"/>
      <c r="Y5" s="221"/>
      <c r="Z5" s="222"/>
    </row>
    <row r="6" spans="1:26" ht="16.5" customHeight="1">
      <c r="A6" s="701" t="s">
        <v>387</v>
      </c>
      <c r="B6" s="702"/>
      <c r="C6" s="227">
        <v>28</v>
      </c>
      <c r="D6" s="224" t="s">
        <v>382</v>
      </c>
      <c r="E6" s="223"/>
      <c r="F6" s="640">
        <v>201968</v>
      </c>
      <c r="G6" s="641"/>
      <c r="H6" s="641"/>
      <c r="I6" s="642"/>
      <c r="J6" s="640">
        <v>98689</v>
      </c>
      <c r="K6" s="641"/>
      <c r="L6" s="641"/>
      <c r="M6" s="641"/>
      <c r="N6" s="641"/>
      <c r="O6" s="642"/>
      <c r="P6" s="640">
        <v>103279</v>
      </c>
      <c r="Q6" s="641"/>
      <c r="R6" s="641"/>
      <c r="S6" s="641"/>
      <c r="T6" s="642"/>
      <c r="U6" s="640">
        <v>88440</v>
      </c>
      <c r="V6" s="641"/>
      <c r="W6" s="641"/>
      <c r="X6" s="643"/>
      <c r="Y6" s="221"/>
      <c r="Z6" s="228"/>
    </row>
    <row r="7" spans="1:26" ht="16.5" customHeight="1">
      <c r="A7" s="701" t="s">
        <v>387</v>
      </c>
      <c r="B7" s="702"/>
      <c r="C7" s="227">
        <v>29</v>
      </c>
      <c r="D7" s="224" t="s">
        <v>382</v>
      </c>
      <c r="E7" s="223"/>
      <c r="F7" s="640">
        <v>202003</v>
      </c>
      <c r="G7" s="641"/>
      <c r="H7" s="641"/>
      <c r="I7" s="642"/>
      <c r="J7" s="640">
        <v>98543</v>
      </c>
      <c r="K7" s="641"/>
      <c r="L7" s="641"/>
      <c r="M7" s="641"/>
      <c r="N7" s="641"/>
      <c r="O7" s="642"/>
      <c r="P7" s="640">
        <v>103460</v>
      </c>
      <c r="Q7" s="641"/>
      <c r="R7" s="641"/>
      <c r="S7" s="641"/>
      <c r="T7" s="642"/>
      <c r="U7" s="640">
        <v>89184</v>
      </c>
      <c r="V7" s="641"/>
      <c r="W7" s="641"/>
      <c r="X7" s="643"/>
      <c r="Y7" s="221"/>
      <c r="Z7" s="228"/>
    </row>
    <row r="8" spans="1:26" ht="16.5" customHeight="1">
      <c r="A8" s="701" t="s">
        <v>387</v>
      </c>
      <c r="B8" s="702"/>
      <c r="C8" s="227">
        <v>30</v>
      </c>
      <c r="D8" s="224" t="s">
        <v>382</v>
      </c>
      <c r="E8" s="223"/>
      <c r="F8" s="640">
        <v>202872</v>
      </c>
      <c r="G8" s="641"/>
      <c r="H8" s="641"/>
      <c r="I8" s="642"/>
      <c r="J8" s="640">
        <v>98887</v>
      </c>
      <c r="K8" s="641"/>
      <c r="L8" s="641"/>
      <c r="M8" s="641"/>
      <c r="N8" s="641"/>
      <c r="O8" s="642"/>
      <c r="P8" s="640">
        <v>103985</v>
      </c>
      <c r="Q8" s="641"/>
      <c r="R8" s="641"/>
      <c r="S8" s="641"/>
      <c r="T8" s="642"/>
      <c r="U8" s="640">
        <v>90185</v>
      </c>
      <c r="V8" s="641"/>
      <c r="W8" s="641"/>
      <c r="X8" s="643"/>
      <c r="Y8" s="221"/>
      <c r="Z8" s="228"/>
    </row>
    <row r="9" spans="1:26" ht="16.5" customHeight="1">
      <c r="A9" s="701" t="s">
        <v>387</v>
      </c>
      <c r="B9" s="702"/>
      <c r="C9" s="225" t="s">
        <v>470</v>
      </c>
      <c r="D9" s="224" t="s">
        <v>382</v>
      </c>
      <c r="E9" s="223"/>
      <c r="F9" s="640">
        <v>203416</v>
      </c>
      <c r="G9" s="641"/>
      <c r="H9" s="641"/>
      <c r="I9" s="642"/>
      <c r="J9" s="640">
        <v>99116</v>
      </c>
      <c r="K9" s="641"/>
      <c r="L9" s="641"/>
      <c r="M9" s="641"/>
      <c r="N9" s="641"/>
      <c r="O9" s="642"/>
      <c r="P9" s="640">
        <v>104300</v>
      </c>
      <c r="Q9" s="641"/>
      <c r="R9" s="641"/>
      <c r="S9" s="641"/>
      <c r="T9" s="642"/>
      <c r="U9" s="640">
        <v>91258</v>
      </c>
      <c r="V9" s="641"/>
      <c r="W9" s="641"/>
      <c r="X9" s="643"/>
      <c r="Y9" s="221"/>
      <c r="Z9" s="228"/>
    </row>
    <row r="10" spans="1:26" ht="16.5" customHeight="1">
      <c r="A10" s="703" t="s">
        <v>469</v>
      </c>
      <c r="B10" s="704"/>
      <c r="C10" s="225">
        <v>2</v>
      </c>
      <c r="D10" s="224" t="s">
        <v>382</v>
      </c>
      <c r="E10" s="223"/>
      <c r="F10" s="640">
        <v>203640</v>
      </c>
      <c r="G10" s="641"/>
      <c r="H10" s="641"/>
      <c r="I10" s="642"/>
      <c r="J10" s="640">
        <v>99136</v>
      </c>
      <c r="K10" s="641"/>
      <c r="L10" s="641"/>
      <c r="M10" s="641"/>
      <c r="N10" s="641"/>
      <c r="O10" s="642"/>
      <c r="P10" s="640">
        <v>104504</v>
      </c>
      <c r="Q10" s="641"/>
      <c r="R10" s="641"/>
      <c r="S10" s="641"/>
      <c r="T10" s="642"/>
      <c r="U10" s="640">
        <v>92193</v>
      </c>
      <c r="V10" s="641"/>
      <c r="W10" s="641"/>
      <c r="X10" s="643"/>
      <c r="Y10" s="221"/>
      <c r="Z10" s="209"/>
    </row>
    <row r="11" spans="1:26" ht="16.5" customHeight="1">
      <c r="A11" s="703" t="s">
        <v>469</v>
      </c>
      <c r="B11" s="704"/>
      <c r="C11" s="225">
        <v>3</v>
      </c>
      <c r="D11" s="224" t="s">
        <v>382</v>
      </c>
      <c r="E11" s="223"/>
      <c r="F11" s="640">
        <v>203155</v>
      </c>
      <c r="G11" s="641"/>
      <c r="H11" s="641"/>
      <c r="I11" s="642"/>
      <c r="J11" s="640">
        <v>98767</v>
      </c>
      <c r="K11" s="641"/>
      <c r="L11" s="641"/>
      <c r="M11" s="641"/>
      <c r="N11" s="641"/>
      <c r="O11" s="642"/>
      <c r="P11" s="640">
        <v>104388</v>
      </c>
      <c r="Q11" s="641"/>
      <c r="R11" s="641"/>
      <c r="S11" s="641"/>
      <c r="T11" s="642"/>
      <c r="U11" s="640">
        <v>92678</v>
      </c>
      <c r="V11" s="641"/>
      <c r="W11" s="641"/>
      <c r="X11" s="643"/>
      <c r="Y11" s="221"/>
      <c r="Z11" s="209"/>
    </row>
    <row r="12" spans="1:26" ht="16.5" customHeight="1">
      <c r="A12" s="703" t="s">
        <v>469</v>
      </c>
      <c r="B12" s="704"/>
      <c r="C12" s="225">
        <v>4</v>
      </c>
      <c r="D12" s="224" t="s">
        <v>382</v>
      </c>
      <c r="E12" s="226"/>
      <c r="F12" s="640">
        <v>202769</v>
      </c>
      <c r="G12" s="641"/>
      <c r="H12" s="641"/>
      <c r="I12" s="642"/>
      <c r="J12" s="640">
        <v>98346</v>
      </c>
      <c r="K12" s="641"/>
      <c r="L12" s="641"/>
      <c r="M12" s="641"/>
      <c r="N12" s="641"/>
      <c r="O12" s="642"/>
      <c r="P12" s="640">
        <v>104423</v>
      </c>
      <c r="Q12" s="641"/>
      <c r="R12" s="641"/>
      <c r="S12" s="641"/>
      <c r="T12" s="642"/>
      <c r="U12" s="640">
        <v>93294</v>
      </c>
      <c r="V12" s="641"/>
      <c r="W12" s="641"/>
      <c r="X12" s="643"/>
      <c r="Y12" s="221"/>
      <c r="Z12" s="209"/>
    </row>
    <row r="13" spans="1:26" ht="16.5" customHeight="1">
      <c r="A13" s="703" t="s">
        <v>469</v>
      </c>
      <c r="B13" s="704"/>
      <c r="C13" s="225">
        <v>5</v>
      </c>
      <c r="D13" s="224" t="s">
        <v>382</v>
      </c>
      <c r="E13" s="223"/>
      <c r="F13" s="640">
        <v>201752</v>
      </c>
      <c r="G13" s="641"/>
      <c r="H13" s="641"/>
      <c r="I13" s="642"/>
      <c r="J13" s="707">
        <v>97650</v>
      </c>
      <c r="K13" s="641"/>
      <c r="L13" s="641"/>
      <c r="M13" s="641"/>
      <c r="N13" s="641"/>
      <c r="O13" s="642"/>
      <c r="P13" s="640">
        <v>104102</v>
      </c>
      <c r="Q13" s="641"/>
      <c r="R13" s="641"/>
      <c r="S13" s="641"/>
      <c r="T13" s="642"/>
      <c r="U13" s="640">
        <v>93743</v>
      </c>
      <c r="V13" s="641"/>
      <c r="W13" s="641"/>
      <c r="X13" s="643"/>
      <c r="Y13" s="221"/>
      <c r="Z13" s="209"/>
    </row>
    <row r="14" spans="1:26" ht="16.5" customHeight="1">
      <c r="A14" s="703" t="s">
        <v>469</v>
      </c>
      <c r="B14" s="704"/>
      <c r="C14" s="298">
        <v>6</v>
      </c>
      <c r="D14" s="224" t="s">
        <v>382</v>
      </c>
      <c r="E14" s="223"/>
      <c r="F14" s="640">
        <v>200507</v>
      </c>
      <c r="G14" s="641"/>
      <c r="H14" s="641"/>
      <c r="I14" s="642"/>
      <c r="J14" s="707">
        <v>96902</v>
      </c>
      <c r="K14" s="641"/>
      <c r="L14" s="641"/>
      <c r="M14" s="641"/>
      <c r="N14" s="641"/>
      <c r="O14" s="642"/>
      <c r="P14" s="640">
        <v>103605</v>
      </c>
      <c r="Q14" s="641"/>
      <c r="R14" s="641"/>
      <c r="S14" s="641"/>
      <c r="T14" s="642"/>
      <c r="U14" s="640">
        <v>94191</v>
      </c>
      <c r="V14" s="641"/>
      <c r="W14" s="641"/>
      <c r="X14" s="643"/>
      <c r="Y14" s="221"/>
      <c r="Z14" s="209"/>
    </row>
    <row r="15" spans="1:26" ht="16.5" customHeight="1">
      <c r="A15" s="705" t="s">
        <v>469</v>
      </c>
      <c r="B15" s="706"/>
      <c r="C15" s="298">
        <v>7</v>
      </c>
      <c r="D15" s="299" t="s">
        <v>382</v>
      </c>
      <c r="E15" s="300"/>
      <c r="F15" s="640">
        <f>SUM(J15:T15)</f>
        <v>200468</v>
      </c>
      <c r="G15" s="641"/>
      <c r="H15" s="641"/>
      <c r="I15" s="642"/>
      <c r="J15" s="707">
        <v>96714</v>
      </c>
      <c r="K15" s="641"/>
      <c r="L15" s="641"/>
      <c r="M15" s="641"/>
      <c r="N15" s="641"/>
      <c r="O15" s="642"/>
      <c r="P15" s="640">
        <v>103754</v>
      </c>
      <c r="Q15" s="641"/>
      <c r="R15" s="641"/>
      <c r="S15" s="641"/>
      <c r="T15" s="642"/>
      <c r="U15" s="640">
        <v>95124</v>
      </c>
      <c r="V15" s="641"/>
      <c r="W15" s="641"/>
      <c r="X15" s="643"/>
      <c r="Y15" s="221"/>
      <c r="Z15" s="209"/>
    </row>
    <row r="16" spans="1:26" ht="16.5" customHeight="1">
      <c r="A16" s="324"/>
      <c r="B16" s="301"/>
      <c r="C16" s="302">
        <v>1</v>
      </c>
      <c r="D16" s="303" t="s">
        <v>405</v>
      </c>
      <c r="E16" s="304"/>
      <c r="F16" s="670">
        <f t="shared" ref="F16:F27" si="0">SUM(J16:T16)</f>
        <v>200284</v>
      </c>
      <c r="G16" s="663"/>
      <c r="H16" s="663"/>
      <c r="I16" s="664"/>
      <c r="J16" s="662">
        <v>96757</v>
      </c>
      <c r="K16" s="663"/>
      <c r="L16" s="663"/>
      <c r="M16" s="663"/>
      <c r="N16" s="663"/>
      <c r="O16" s="664"/>
      <c r="P16" s="670">
        <v>103527</v>
      </c>
      <c r="Q16" s="663"/>
      <c r="R16" s="663"/>
      <c r="S16" s="663"/>
      <c r="T16" s="664"/>
      <c r="U16" s="670">
        <v>94192</v>
      </c>
      <c r="V16" s="663"/>
      <c r="W16" s="663"/>
      <c r="X16" s="700"/>
      <c r="Y16" s="221"/>
      <c r="Z16" s="209"/>
    </row>
    <row r="17" spans="1:28" ht="16.5" customHeight="1">
      <c r="A17" s="325"/>
      <c r="B17" s="326"/>
      <c r="C17" s="305" t="s">
        <v>468</v>
      </c>
      <c r="D17" s="303" t="s">
        <v>405</v>
      </c>
      <c r="E17" s="304"/>
      <c r="F17" s="670">
        <f t="shared" si="0"/>
        <v>200267</v>
      </c>
      <c r="G17" s="663"/>
      <c r="H17" s="663"/>
      <c r="I17" s="664"/>
      <c r="J17" s="662">
        <v>96734</v>
      </c>
      <c r="K17" s="663"/>
      <c r="L17" s="663"/>
      <c r="M17" s="663"/>
      <c r="N17" s="663"/>
      <c r="O17" s="664"/>
      <c r="P17" s="670">
        <v>103533</v>
      </c>
      <c r="Q17" s="663"/>
      <c r="R17" s="663"/>
      <c r="S17" s="663"/>
      <c r="T17" s="664"/>
      <c r="U17" s="670">
        <v>94258</v>
      </c>
      <c r="V17" s="663"/>
      <c r="W17" s="663"/>
      <c r="X17" s="700"/>
      <c r="Y17" s="221"/>
      <c r="Z17" s="222"/>
    </row>
    <row r="18" spans="1:28" ht="16.5" customHeight="1">
      <c r="A18" s="325"/>
      <c r="B18" s="326"/>
      <c r="C18" s="305" t="s">
        <v>467</v>
      </c>
      <c r="D18" s="303" t="s">
        <v>464</v>
      </c>
      <c r="E18" s="304"/>
      <c r="F18" s="670">
        <f t="shared" si="0"/>
        <v>200189</v>
      </c>
      <c r="G18" s="663"/>
      <c r="H18" s="663"/>
      <c r="I18" s="664"/>
      <c r="J18" s="662">
        <v>96704</v>
      </c>
      <c r="K18" s="663"/>
      <c r="L18" s="663"/>
      <c r="M18" s="663"/>
      <c r="N18" s="663"/>
      <c r="O18" s="664"/>
      <c r="P18" s="670">
        <v>103485</v>
      </c>
      <c r="Q18" s="663"/>
      <c r="R18" s="663"/>
      <c r="S18" s="663"/>
      <c r="T18" s="664"/>
      <c r="U18" s="670">
        <v>94270</v>
      </c>
      <c r="V18" s="663"/>
      <c r="W18" s="663"/>
      <c r="X18" s="700"/>
      <c r="Y18" s="221"/>
      <c r="Z18" s="222"/>
    </row>
    <row r="19" spans="1:28" ht="16.5" customHeight="1">
      <c r="A19" s="325"/>
      <c r="B19" s="326"/>
      <c r="C19" s="305" t="s">
        <v>466</v>
      </c>
      <c r="D19" s="303" t="s">
        <v>405</v>
      </c>
      <c r="E19" s="304"/>
      <c r="F19" s="670">
        <f t="shared" si="0"/>
        <v>200105</v>
      </c>
      <c r="G19" s="663"/>
      <c r="H19" s="663"/>
      <c r="I19" s="664"/>
      <c r="J19" s="662">
        <v>96590</v>
      </c>
      <c r="K19" s="663"/>
      <c r="L19" s="663"/>
      <c r="M19" s="663"/>
      <c r="N19" s="663"/>
      <c r="O19" s="664"/>
      <c r="P19" s="670">
        <v>103515</v>
      </c>
      <c r="Q19" s="663"/>
      <c r="R19" s="663"/>
      <c r="S19" s="663"/>
      <c r="T19" s="664"/>
      <c r="U19" s="670">
        <v>94438</v>
      </c>
      <c r="V19" s="663"/>
      <c r="W19" s="663"/>
      <c r="X19" s="700"/>
      <c r="Y19" s="221"/>
    </row>
    <row r="20" spans="1:28" ht="16.5" customHeight="1">
      <c r="A20" s="327"/>
      <c r="B20" s="328"/>
      <c r="C20" s="306" t="s">
        <v>465</v>
      </c>
      <c r="D20" s="307" t="s">
        <v>464</v>
      </c>
      <c r="E20" s="304"/>
      <c r="F20" s="670">
        <f t="shared" si="0"/>
        <v>200266</v>
      </c>
      <c r="G20" s="663"/>
      <c r="H20" s="663"/>
      <c r="I20" s="664"/>
      <c r="J20" s="662">
        <v>96657</v>
      </c>
      <c r="K20" s="663"/>
      <c r="L20" s="663"/>
      <c r="M20" s="663"/>
      <c r="N20" s="663"/>
      <c r="O20" s="664"/>
      <c r="P20" s="670">
        <v>103609</v>
      </c>
      <c r="Q20" s="663"/>
      <c r="R20" s="663"/>
      <c r="S20" s="663"/>
      <c r="T20" s="664"/>
      <c r="U20" s="670">
        <v>94721</v>
      </c>
      <c r="V20" s="663"/>
      <c r="W20" s="663"/>
      <c r="X20" s="700"/>
      <c r="Y20" s="221"/>
    </row>
    <row r="21" spans="1:28" ht="16.5" customHeight="1">
      <c r="A21" s="325"/>
      <c r="B21" s="326"/>
      <c r="C21" s="305" t="s">
        <v>463</v>
      </c>
      <c r="D21" s="303" t="s">
        <v>405</v>
      </c>
      <c r="E21" s="304"/>
      <c r="F21" s="670">
        <f t="shared" si="0"/>
        <v>200323</v>
      </c>
      <c r="G21" s="663"/>
      <c r="H21" s="663"/>
      <c r="I21" s="664"/>
      <c r="J21" s="662">
        <v>96655</v>
      </c>
      <c r="K21" s="663"/>
      <c r="L21" s="663"/>
      <c r="M21" s="663"/>
      <c r="N21" s="663"/>
      <c r="O21" s="664"/>
      <c r="P21" s="670">
        <v>103668</v>
      </c>
      <c r="Q21" s="663"/>
      <c r="R21" s="663"/>
      <c r="S21" s="663"/>
      <c r="T21" s="664"/>
      <c r="U21" s="670">
        <v>94814</v>
      </c>
      <c r="V21" s="663"/>
      <c r="W21" s="663"/>
      <c r="X21" s="700"/>
      <c r="Y21" s="221"/>
    </row>
    <row r="22" spans="1:28" ht="16.5" customHeight="1">
      <c r="A22" s="325"/>
      <c r="B22" s="326"/>
      <c r="C22" s="305" t="s">
        <v>462</v>
      </c>
      <c r="D22" s="303" t="s">
        <v>405</v>
      </c>
      <c r="E22" s="304"/>
      <c r="F22" s="670">
        <f t="shared" si="0"/>
        <v>200451</v>
      </c>
      <c r="G22" s="663"/>
      <c r="H22" s="663"/>
      <c r="I22" s="664"/>
      <c r="J22" s="662">
        <v>96716</v>
      </c>
      <c r="K22" s="663"/>
      <c r="L22" s="663"/>
      <c r="M22" s="663"/>
      <c r="N22" s="663"/>
      <c r="O22" s="664"/>
      <c r="P22" s="670">
        <v>103735</v>
      </c>
      <c r="Q22" s="663"/>
      <c r="R22" s="663"/>
      <c r="S22" s="663"/>
      <c r="T22" s="664"/>
      <c r="U22" s="670">
        <v>95008</v>
      </c>
      <c r="V22" s="663"/>
      <c r="W22" s="663"/>
      <c r="X22" s="700"/>
      <c r="Y22" s="221"/>
    </row>
    <row r="23" spans="1:28" ht="16.5" customHeight="1">
      <c r="A23" s="325"/>
      <c r="B23" s="326"/>
      <c r="C23" s="305" t="s">
        <v>461</v>
      </c>
      <c r="D23" s="303" t="s">
        <v>405</v>
      </c>
      <c r="E23" s="304"/>
      <c r="F23" s="670">
        <f t="shared" si="0"/>
        <v>200513</v>
      </c>
      <c r="G23" s="663"/>
      <c r="H23" s="663"/>
      <c r="I23" s="664"/>
      <c r="J23" s="662">
        <v>96791</v>
      </c>
      <c r="K23" s="663"/>
      <c r="L23" s="663"/>
      <c r="M23" s="663"/>
      <c r="N23" s="663"/>
      <c r="O23" s="664"/>
      <c r="P23" s="670">
        <v>103722</v>
      </c>
      <c r="Q23" s="663"/>
      <c r="R23" s="663"/>
      <c r="S23" s="663"/>
      <c r="T23" s="664"/>
      <c r="U23" s="670">
        <v>95104</v>
      </c>
      <c r="V23" s="663"/>
      <c r="W23" s="663"/>
      <c r="X23" s="700"/>
      <c r="Y23" s="221"/>
    </row>
    <row r="24" spans="1:28" ht="16.5" customHeight="1">
      <c r="A24" s="325"/>
      <c r="B24" s="326"/>
      <c r="C24" s="305" t="s">
        <v>460</v>
      </c>
      <c r="D24" s="303" t="s">
        <v>405</v>
      </c>
      <c r="E24" s="304"/>
      <c r="F24" s="670">
        <f t="shared" si="0"/>
        <v>200462</v>
      </c>
      <c r="G24" s="663"/>
      <c r="H24" s="663"/>
      <c r="I24" s="664"/>
      <c r="J24" s="662">
        <v>96744</v>
      </c>
      <c r="K24" s="663"/>
      <c r="L24" s="663"/>
      <c r="M24" s="663"/>
      <c r="N24" s="663"/>
      <c r="O24" s="664"/>
      <c r="P24" s="670">
        <v>103718</v>
      </c>
      <c r="Q24" s="663"/>
      <c r="R24" s="663"/>
      <c r="S24" s="663"/>
      <c r="T24" s="664"/>
      <c r="U24" s="670">
        <v>95116</v>
      </c>
      <c r="V24" s="663"/>
      <c r="W24" s="663"/>
      <c r="X24" s="700"/>
      <c r="Y24" s="221"/>
    </row>
    <row r="25" spans="1:28" ht="16.5" customHeight="1">
      <c r="A25" s="325"/>
      <c r="B25" s="326"/>
      <c r="C25" s="305" t="s">
        <v>459</v>
      </c>
      <c r="D25" s="303" t="s">
        <v>405</v>
      </c>
      <c r="E25" s="304"/>
      <c r="F25" s="670">
        <f t="shared" si="0"/>
        <v>200468</v>
      </c>
      <c r="G25" s="663"/>
      <c r="H25" s="663"/>
      <c r="I25" s="664"/>
      <c r="J25" s="662">
        <v>96714</v>
      </c>
      <c r="K25" s="663"/>
      <c r="L25" s="663"/>
      <c r="M25" s="663"/>
      <c r="N25" s="663"/>
      <c r="O25" s="664"/>
      <c r="P25" s="670">
        <v>103754</v>
      </c>
      <c r="Q25" s="663"/>
      <c r="R25" s="663"/>
      <c r="S25" s="663"/>
      <c r="T25" s="664"/>
      <c r="U25" s="670">
        <v>95124</v>
      </c>
      <c r="V25" s="663"/>
      <c r="W25" s="663"/>
      <c r="X25" s="700"/>
      <c r="Y25" s="221"/>
    </row>
    <row r="26" spans="1:28" ht="16.5" customHeight="1">
      <c r="A26" s="325"/>
      <c r="B26" s="326"/>
      <c r="C26" s="308">
        <v>11</v>
      </c>
      <c r="D26" s="303" t="s">
        <v>405</v>
      </c>
      <c r="E26" s="304"/>
      <c r="F26" s="670">
        <f t="shared" si="0"/>
        <v>200556</v>
      </c>
      <c r="G26" s="663"/>
      <c r="H26" s="663"/>
      <c r="I26" s="664"/>
      <c r="J26" s="662">
        <v>96752</v>
      </c>
      <c r="K26" s="663"/>
      <c r="L26" s="663"/>
      <c r="M26" s="663"/>
      <c r="N26" s="663"/>
      <c r="O26" s="664"/>
      <c r="P26" s="670">
        <v>103804</v>
      </c>
      <c r="Q26" s="663"/>
      <c r="R26" s="663"/>
      <c r="S26" s="663"/>
      <c r="T26" s="664"/>
      <c r="U26" s="670">
        <v>95208</v>
      </c>
      <c r="V26" s="663"/>
      <c r="W26" s="663"/>
      <c r="X26" s="700"/>
      <c r="Y26" s="221"/>
    </row>
    <row r="27" spans="1:28" ht="16.5" customHeight="1" thickBot="1">
      <c r="A27" s="358"/>
      <c r="B27" s="359"/>
      <c r="C27" s="309">
        <v>12</v>
      </c>
      <c r="D27" s="310" t="s">
        <v>405</v>
      </c>
      <c r="E27" s="311"/>
      <c r="F27" s="665">
        <f t="shared" si="0"/>
        <v>200489</v>
      </c>
      <c r="G27" s="666"/>
      <c r="H27" s="666"/>
      <c r="I27" s="667"/>
      <c r="J27" s="708">
        <v>96695</v>
      </c>
      <c r="K27" s="666"/>
      <c r="L27" s="666"/>
      <c r="M27" s="666"/>
      <c r="N27" s="666"/>
      <c r="O27" s="667"/>
      <c r="P27" s="665">
        <v>103794</v>
      </c>
      <c r="Q27" s="666"/>
      <c r="R27" s="666"/>
      <c r="S27" s="666"/>
      <c r="T27" s="667"/>
      <c r="U27" s="665">
        <v>95223</v>
      </c>
      <c r="V27" s="666"/>
      <c r="W27" s="666"/>
      <c r="X27" s="710"/>
      <c r="Y27" s="221"/>
    </row>
    <row r="28" spans="1:28" ht="22.5" customHeight="1">
      <c r="A28" s="679" t="s">
        <v>458</v>
      </c>
      <c r="B28" s="679"/>
      <c r="C28" s="679"/>
      <c r="D28" s="679"/>
      <c r="E28" s="679"/>
      <c r="F28" s="679"/>
      <c r="G28" s="679"/>
      <c r="H28" s="679"/>
      <c r="I28" s="679"/>
      <c r="J28" s="680"/>
      <c r="K28" s="679"/>
      <c r="L28" s="679"/>
      <c r="M28" s="679"/>
      <c r="N28" s="679"/>
      <c r="O28" s="679"/>
      <c r="P28" s="679"/>
      <c r="Q28" s="679"/>
      <c r="R28" s="679"/>
      <c r="S28" s="679"/>
      <c r="T28" s="679"/>
      <c r="U28" s="679"/>
      <c r="V28" s="679"/>
      <c r="W28" s="679"/>
      <c r="X28" s="679"/>
      <c r="Y28" s="221"/>
    </row>
    <row r="29" spans="1:28" ht="18" customHeight="1">
      <c r="A29" s="644" t="s">
        <v>457</v>
      </c>
      <c r="B29" s="644"/>
      <c r="C29" s="644"/>
      <c r="D29" s="644"/>
      <c r="E29" s="644"/>
      <c r="F29" s="644"/>
      <c r="G29" s="644"/>
      <c r="H29" s="644"/>
      <c r="I29" s="644"/>
      <c r="J29" s="645"/>
      <c r="K29" s="644"/>
      <c r="L29" s="644"/>
      <c r="M29" s="644"/>
      <c r="N29" s="644"/>
      <c r="O29" s="644"/>
      <c r="P29" s="644"/>
      <c r="Q29" s="644"/>
      <c r="R29" s="644"/>
      <c r="S29" s="644"/>
      <c r="T29" s="644"/>
      <c r="U29" s="644"/>
      <c r="V29" s="644"/>
      <c r="W29" s="644"/>
      <c r="X29" s="644"/>
      <c r="Y29" s="220"/>
      <c r="Z29" s="220"/>
      <c r="AA29" s="220"/>
      <c r="AB29" s="220"/>
    </row>
    <row r="30" spans="1:28" ht="18" customHeight="1">
      <c r="A30" s="644"/>
      <c r="B30" s="644"/>
      <c r="C30" s="644"/>
      <c r="D30" s="644"/>
      <c r="E30" s="644"/>
      <c r="F30" s="644"/>
      <c r="G30" s="644"/>
      <c r="H30" s="644"/>
      <c r="I30" s="644"/>
      <c r="J30" s="645"/>
      <c r="K30" s="644"/>
      <c r="L30" s="644"/>
      <c r="M30" s="644"/>
      <c r="N30" s="644"/>
      <c r="O30" s="644"/>
      <c r="P30" s="644"/>
      <c r="Q30" s="644"/>
      <c r="R30" s="644"/>
      <c r="S30" s="644"/>
      <c r="T30" s="644"/>
      <c r="U30" s="644"/>
      <c r="V30" s="644"/>
      <c r="W30" s="644"/>
      <c r="X30" s="644"/>
    </row>
    <row r="31" spans="1:28" ht="19.5" customHeight="1">
      <c r="A31" s="312"/>
      <c r="B31" s="312"/>
      <c r="C31" s="312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2"/>
      <c r="R31" s="312"/>
      <c r="S31" s="312"/>
      <c r="T31" s="312"/>
      <c r="U31" s="312"/>
      <c r="V31" s="312"/>
      <c r="W31" s="312"/>
      <c r="X31" s="312"/>
    </row>
    <row r="32" spans="1:28" s="490" customFormat="1" ht="22.5" customHeight="1">
      <c r="A32" s="677" t="s">
        <v>456</v>
      </c>
      <c r="B32" s="677"/>
      <c r="C32" s="677"/>
      <c r="D32" s="677"/>
      <c r="E32" s="677"/>
      <c r="F32" s="677"/>
      <c r="G32" s="677"/>
      <c r="H32" s="677"/>
      <c r="I32" s="677"/>
      <c r="J32" s="677"/>
      <c r="K32" s="677"/>
      <c r="L32" s="677"/>
      <c r="M32" s="677"/>
      <c r="N32" s="677"/>
      <c r="O32" s="677"/>
      <c r="P32" s="677"/>
      <c r="Q32" s="677"/>
      <c r="R32" s="677"/>
      <c r="S32" s="677"/>
      <c r="T32" s="677"/>
      <c r="U32" s="677"/>
      <c r="V32" s="677"/>
      <c r="W32" s="677"/>
      <c r="X32" s="677"/>
    </row>
    <row r="33" spans="1:24" s="220" customFormat="1" ht="6" customHeight="1">
      <c r="A33" s="361"/>
      <c r="B33" s="361"/>
      <c r="C33" s="361"/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361"/>
      <c r="V33" s="361"/>
      <c r="W33" s="361"/>
      <c r="X33" s="361"/>
    </row>
    <row r="34" spans="1:24" ht="15.75" customHeight="1" thickBot="1">
      <c r="A34" s="313"/>
      <c r="B34" s="313"/>
      <c r="C34" s="313"/>
      <c r="D34" s="313"/>
      <c r="E34" s="313"/>
      <c r="F34" s="313"/>
      <c r="G34" s="313"/>
      <c r="H34" s="313"/>
      <c r="I34" s="313"/>
      <c r="J34" s="313"/>
      <c r="K34" s="313"/>
      <c r="L34" s="313"/>
      <c r="M34" s="313"/>
      <c r="N34" s="313"/>
      <c r="O34" s="313"/>
      <c r="P34" s="313"/>
      <c r="Q34" s="313"/>
      <c r="R34" s="313"/>
      <c r="S34" s="313"/>
      <c r="T34" s="678" t="s">
        <v>455</v>
      </c>
      <c r="U34" s="678"/>
      <c r="V34" s="678"/>
      <c r="W34" s="678"/>
      <c r="X34" s="678"/>
    </row>
    <row r="35" spans="1:24" ht="18.75" customHeight="1">
      <c r="A35" s="681"/>
      <c r="B35" s="660"/>
      <c r="C35" s="660"/>
      <c r="D35" s="660"/>
      <c r="E35" s="661"/>
      <c r="F35" s="658" t="s">
        <v>562</v>
      </c>
      <c r="G35" s="660"/>
      <c r="H35" s="661"/>
      <c r="I35" s="658" t="s">
        <v>454</v>
      </c>
      <c r="J35" s="659"/>
      <c r="K35" s="660"/>
      <c r="L35" s="660"/>
      <c r="M35" s="661"/>
      <c r="N35" s="658" t="s">
        <v>541</v>
      </c>
      <c r="O35" s="660"/>
      <c r="P35" s="660"/>
      <c r="Q35" s="661"/>
      <c r="R35" s="658" t="s">
        <v>563</v>
      </c>
      <c r="S35" s="660"/>
      <c r="T35" s="660"/>
      <c r="U35" s="661"/>
      <c r="V35" s="656" t="s">
        <v>564</v>
      </c>
      <c r="W35" s="656"/>
      <c r="X35" s="657"/>
    </row>
    <row r="36" spans="1:24" ht="7.5" customHeight="1">
      <c r="A36" s="671"/>
      <c r="B36" s="672"/>
      <c r="C36" s="672"/>
      <c r="D36" s="672"/>
      <c r="E36" s="314"/>
      <c r="F36" s="709"/>
      <c r="G36" s="709"/>
      <c r="H36" s="709"/>
      <c r="I36" s="673"/>
      <c r="J36" s="674"/>
      <c r="K36" s="675"/>
      <c r="L36" s="675"/>
      <c r="M36" s="676"/>
      <c r="N36" s="673"/>
      <c r="O36" s="675"/>
      <c r="P36" s="675"/>
      <c r="Q36" s="676"/>
      <c r="R36" s="673"/>
      <c r="S36" s="675"/>
      <c r="T36" s="675"/>
      <c r="U36" s="676"/>
      <c r="V36" s="668"/>
      <c r="W36" s="668"/>
      <c r="X36" s="669"/>
    </row>
    <row r="37" spans="1:24" ht="15" customHeight="1">
      <c r="A37" s="337"/>
      <c r="B37" s="682" t="s">
        <v>453</v>
      </c>
      <c r="C37" s="682"/>
      <c r="D37" s="682"/>
      <c r="E37" s="338"/>
      <c r="F37" s="609">
        <v>3158</v>
      </c>
      <c r="G37" s="610"/>
      <c r="H37" s="683"/>
      <c r="I37" s="609">
        <v>3245</v>
      </c>
      <c r="J37" s="610"/>
      <c r="K37" s="611"/>
      <c r="L37" s="611"/>
      <c r="M37" s="612"/>
      <c r="N37" s="684">
        <v>3503</v>
      </c>
      <c r="O37" s="611"/>
      <c r="P37" s="611"/>
      <c r="Q37" s="612"/>
      <c r="R37" s="684">
        <v>3712</v>
      </c>
      <c r="S37" s="611"/>
      <c r="T37" s="611"/>
      <c r="U37" s="612"/>
      <c r="V37" s="646">
        <v>3925</v>
      </c>
      <c r="W37" s="647"/>
      <c r="X37" s="648"/>
    </row>
    <row r="38" spans="1:24" ht="15" customHeight="1">
      <c r="A38" s="315"/>
      <c r="B38" s="652" t="s">
        <v>452</v>
      </c>
      <c r="C38" s="652"/>
      <c r="D38" s="652"/>
      <c r="E38" s="316"/>
      <c r="F38" s="613">
        <v>528</v>
      </c>
      <c r="G38" s="614"/>
      <c r="H38" s="615"/>
      <c r="I38" s="613">
        <v>510</v>
      </c>
      <c r="J38" s="614"/>
      <c r="K38" s="614"/>
      <c r="L38" s="614"/>
      <c r="M38" s="615"/>
      <c r="N38" s="613">
        <v>500</v>
      </c>
      <c r="O38" s="614"/>
      <c r="P38" s="614"/>
      <c r="Q38" s="615"/>
      <c r="R38" s="613">
        <v>479</v>
      </c>
      <c r="S38" s="614"/>
      <c r="T38" s="614"/>
      <c r="U38" s="615"/>
      <c r="V38" s="649">
        <v>486</v>
      </c>
      <c r="W38" s="650"/>
      <c r="X38" s="651"/>
    </row>
    <row r="39" spans="1:24" ht="15" customHeight="1">
      <c r="A39" s="315"/>
      <c r="B39" s="652" t="s">
        <v>451</v>
      </c>
      <c r="C39" s="652"/>
      <c r="D39" s="652"/>
      <c r="E39" s="316"/>
      <c r="F39" s="613">
        <v>1542</v>
      </c>
      <c r="G39" s="614"/>
      <c r="H39" s="615"/>
      <c r="I39" s="613">
        <v>1506</v>
      </c>
      <c r="J39" s="614"/>
      <c r="K39" s="614"/>
      <c r="L39" s="614"/>
      <c r="M39" s="615"/>
      <c r="N39" s="613">
        <v>1468</v>
      </c>
      <c r="O39" s="614"/>
      <c r="P39" s="614"/>
      <c r="Q39" s="615"/>
      <c r="R39" s="613">
        <v>1428</v>
      </c>
      <c r="S39" s="614"/>
      <c r="T39" s="614"/>
      <c r="U39" s="615"/>
      <c r="V39" s="649">
        <v>1391</v>
      </c>
      <c r="W39" s="650"/>
      <c r="X39" s="651"/>
    </row>
    <row r="40" spans="1:24" ht="15" customHeight="1">
      <c r="A40" s="315"/>
      <c r="B40" s="652" t="s">
        <v>450</v>
      </c>
      <c r="C40" s="652"/>
      <c r="D40" s="652"/>
      <c r="E40" s="316"/>
      <c r="F40" s="613">
        <v>444</v>
      </c>
      <c r="G40" s="614"/>
      <c r="H40" s="615"/>
      <c r="I40" s="613">
        <v>420</v>
      </c>
      <c r="J40" s="614"/>
      <c r="K40" s="614"/>
      <c r="L40" s="614"/>
      <c r="M40" s="615"/>
      <c r="N40" s="613">
        <v>521</v>
      </c>
      <c r="O40" s="614"/>
      <c r="P40" s="614"/>
      <c r="Q40" s="615"/>
      <c r="R40" s="613">
        <v>590</v>
      </c>
      <c r="S40" s="614"/>
      <c r="T40" s="614"/>
      <c r="U40" s="615"/>
      <c r="V40" s="649">
        <v>634</v>
      </c>
      <c r="W40" s="650"/>
      <c r="X40" s="651"/>
    </row>
    <row r="41" spans="1:24" ht="15" customHeight="1">
      <c r="A41" s="315"/>
      <c r="B41" s="652" t="s">
        <v>449</v>
      </c>
      <c r="C41" s="652"/>
      <c r="D41" s="652"/>
      <c r="E41" s="316"/>
      <c r="F41" s="613">
        <v>92</v>
      </c>
      <c r="G41" s="614"/>
      <c r="H41" s="615"/>
      <c r="I41" s="613">
        <v>109</v>
      </c>
      <c r="J41" s="614"/>
      <c r="K41" s="614"/>
      <c r="L41" s="614"/>
      <c r="M41" s="615"/>
      <c r="N41" s="613">
        <v>101</v>
      </c>
      <c r="O41" s="614"/>
      <c r="P41" s="614"/>
      <c r="Q41" s="615"/>
      <c r="R41" s="613">
        <v>101</v>
      </c>
      <c r="S41" s="614"/>
      <c r="T41" s="614"/>
      <c r="U41" s="615"/>
      <c r="V41" s="649">
        <v>120</v>
      </c>
      <c r="W41" s="650"/>
      <c r="X41" s="651"/>
    </row>
    <row r="42" spans="1:24" ht="15" customHeight="1">
      <c r="A42" s="315"/>
      <c r="B42" s="652" t="s">
        <v>448</v>
      </c>
      <c r="C42" s="652"/>
      <c r="D42" s="652"/>
      <c r="E42" s="316"/>
      <c r="F42" s="613">
        <v>67</v>
      </c>
      <c r="G42" s="614"/>
      <c r="H42" s="615"/>
      <c r="I42" s="613">
        <v>92</v>
      </c>
      <c r="J42" s="614"/>
      <c r="K42" s="614"/>
      <c r="L42" s="614"/>
      <c r="M42" s="615"/>
      <c r="N42" s="613">
        <v>125</v>
      </c>
      <c r="O42" s="614"/>
      <c r="P42" s="614"/>
      <c r="Q42" s="615"/>
      <c r="R42" s="613">
        <v>124</v>
      </c>
      <c r="S42" s="614"/>
      <c r="T42" s="614"/>
      <c r="U42" s="615"/>
      <c r="V42" s="649">
        <v>114</v>
      </c>
      <c r="W42" s="650"/>
      <c r="X42" s="651"/>
    </row>
    <row r="43" spans="1:24" ht="15" customHeight="1">
      <c r="A43" s="315"/>
      <c r="B43" s="652" t="s">
        <v>447</v>
      </c>
      <c r="C43" s="652"/>
      <c r="D43" s="652"/>
      <c r="E43" s="316"/>
      <c r="F43" s="613">
        <v>52</v>
      </c>
      <c r="G43" s="614"/>
      <c r="H43" s="615"/>
      <c r="I43" s="613">
        <v>168</v>
      </c>
      <c r="J43" s="614"/>
      <c r="K43" s="614"/>
      <c r="L43" s="614"/>
      <c r="M43" s="615"/>
      <c r="N43" s="613">
        <v>255</v>
      </c>
      <c r="O43" s="614"/>
      <c r="P43" s="614"/>
      <c r="Q43" s="615"/>
      <c r="R43" s="613">
        <v>313</v>
      </c>
      <c r="S43" s="614"/>
      <c r="T43" s="614"/>
      <c r="U43" s="615"/>
      <c r="V43" s="649">
        <v>300</v>
      </c>
      <c r="W43" s="650"/>
      <c r="X43" s="651"/>
    </row>
    <row r="44" spans="1:24" ht="15" customHeight="1">
      <c r="A44" s="315"/>
      <c r="B44" s="652" t="s">
        <v>446</v>
      </c>
      <c r="C44" s="652"/>
      <c r="D44" s="652"/>
      <c r="E44" s="316"/>
      <c r="F44" s="613">
        <v>34</v>
      </c>
      <c r="G44" s="614"/>
      <c r="H44" s="615"/>
      <c r="I44" s="613">
        <v>38</v>
      </c>
      <c r="J44" s="614"/>
      <c r="K44" s="614"/>
      <c r="L44" s="614"/>
      <c r="M44" s="615"/>
      <c r="N44" s="613">
        <v>97</v>
      </c>
      <c r="O44" s="614"/>
      <c r="P44" s="614"/>
      <c r="Q44" s="615"/>
      <c r="R44" s="613">
        <v>152</v>
      </c>
      <c r="S44" s="614"/>
      <c r="T44" s="614"/>
      <c r="U44" s="615"/>
      <c r="V44" s="649">
        <v>222</v>
      </c>
      <c r="W44" s="650"/>
      <c r="X44" s="651"/>
    </row>
    <row r="45" spans="1:24" ht="15" customHeight="1">
      <c r="A45" s="315"/>
      <c r="B45" s="652" t="s">
        <v>445</v>
      </c>
      <c r="C45" s="652"/>
      <c r="D45" s="652"/>
      <c r="E45" s="316"/>
      <c r="F45" s="688" t="s">
        <v>540</v>
      </c>
      <c r="G45" s="689"/>
      <c r="H45" s="690"/>
      <c r="I45" s="688" t="s">
        <v>540</v>
      </c>
      <c r="J45" s="689"/>
      <c r="K45" s="689"/>
      <c r="L45" s="689"/>
      <c r="M45" s="690"/>
      <c r="N45" s="613">
        <v>27</v>
      </c>
      <c r="O45" s="614"/>
      <c r="P45" s="614"/>
      <c r="Q45" s="615"/>
      <c r="R45" s="613">
        <v>69</v>
      </c>
      <c r="S45" s="614"/>
      <c r="T45" s="614"/>
      <c r="U45" s="615"/>
      <c r="V45" s="649">
        <v>145</v>
      </c>
      <c r="W45" s="650"/>
      <c r="X45" s="651"/>
    </row>
    <row r="46" spans="1:24" ht="15" customHeight="1">
      <c r="A46" s="315"/>
      <c r="B46" s="652" t="s">
        <v>444</v>
      </c>
      <c r="C46" s="652"/>
      <c r="D46" s="652"/>
      <c r="E46" s="316"/>
      <c r="F46" s="613">
        <v>28</v>
      </c>
      <c r="G46" s="614"/>
      <c r="H46" s="615"/>
      <c r="I46" s="613">
        <v>30</v>
      </c>
      <c r="J46" s="614"/>
      <c r="K46" s="614"/>
      <c r="L46" s="614"/>
      <c r="M46" s="615"/>
      <c r="N46" s="613">
        <v>32</v>
      </c>
      <c r="O46" s="614"/>
      <c r="P46" s="614"/>
      <c r="Q46" s="615"/>
      <c r="R46" s="613">
        <v>31</v>
      </c>
      <c r="S46" s="614"/>
      <c r="T46" s="614"/>
      <c r="U46" s="615"/>
      <c r="V46" s="649">
        <v>33</v>
      </c>
      <c r="W46" s="650"/>
      <c r="X46" s="651"/>
    </row>
    <row r="47" spans="1:24" ht="15" customHeight="1">
      <c r="A47" s="315"/>
      <c r="B47" s="652" t="s">
        <v>443</v>
      </c>
      <c r="C47" s="652"/>
      <c r="D47" s="652"/>
      <c r="E47" s="316"/>
      <c r="F47" s="613">
        <v>31</v>
      </c>
      <c r="G47" s="614"/>
      <c r="H47" s="615"/>
      <c r="I47" s="613">
        <v>35</v>
      </c>
      <c r="J47" s="614"/>
      <c r="K47" s="614"/>
      <c r="L47" s="614"/>
      <c r="M47" s="615"/>
      <c r="N47" s="613">
        <v>33</v>
      </c>
      <c r="O47" s="614"/>
      <c r="P47" s="614"/>
      <c r="Q47" s="615"/>
      <c r="R47" s="613">
        <v>30</v>
      </c>
      <c r="S47" s="614"/>
      <c r="T47" s="614"/>
      <c r="U47" s="615"/>
      <c r="V47" s="649">
        <v>23</v>
      </c>
      <c r="W47" s="650"/>
      <c r="X47" s="651"/>
    </row>
    <row r="48" spans="1:24" ht="15" customHeight="1">
      <c r="A48" s="315"/>
      <c r="B48" s="652" t="s">
        <v>442</v>
      </c>
      <c r="C48" s="652"/>
      <c r="D48" s="652"/>
      <c r="E48" s="316"/>
      <c r="F48" s="613">
        <v>23</v>
      </c>
      <c r="G48" s="614"/>
      <c r="H48" s="615"/>
      <c r="I48" s="613">
        <v>23</v>
      </c>
      <c r="J48" s="614"/>
      <c r="K48" s="614"/>
      <c r="L48" s="614"/>
      <c r="M48" s="615"/>
      <c r="N48" s="688" t="s">
        <v>540</v>
      </c>
      <c r="O48" s="689"/>
      <c r="P48" s="689"/>
      <c r="Q48" s="690"/>
      <c r="R48" s="688">
        <v>30</v>
      </c>
      <c r="S48" s="689"/>
      <c r="T48" s="689"/>
      <c r="U48" s="690"/>
      <c r="V48" s="688">
        <v>33</v>
      </c>
      <c r="W48" s="689"/>
      <c r="X48" s="692"/>
    </row>
    <row r="49" spans="1:24" ht="15" customHeight="1" thickBot="1">
      <c r="A49" s="317"/>
      <c r="B49" s="693" t="s">
        <v>441</v>
      </c>
      <c r="C49" s="693"/>
      <c r="D49" s="693"/>
      <c r="E49" s="318"/>
      <c r="F49" s="685">
        <v>317</v>
      </c>
      <c r="G49" s="686"/>
      <c r="H49" s="687"/>
      <c r="I49" s="685">
        <v>314</v>
      </c>
      <c r="J49" s="686"/>
      <c r="K49" s="686"/>
      <c r="L49" s="686"/>
      <c r="M49" s="687"/>
      <c r="N49" s="685">
        <v>344</v>
      </c>
      <c r="O49" s="686"/>
      <c r="P49" s="686"/>
      <c r="Q49" s="687"/>
      <c r="R49" s="685">
        <v>365</v>
      </c>
      <c r="S49" s="686"/>
      <c r="T49" s="686"/>
      <c r="U49" s="687"/>
      <c r="V49" s="653">
        <v>424</v>
      </c>
      <c r="W49" s="654"/>
      <c r="X49" s="655"/>
    </row>
    <row r="50" spans="1:24" ht="22.5" customHeight="1">
      <c r="A50" s="691" t="s">
        <v>440</v>
      </c>
      <c r="B50" s="691"/>
      <c r="C50" s="691"/>
      <c r="D50" s="691"/>
      <c r="E50" s="691"/>
      <c r="F50" s="691"/>
      <c r="G50" s="691"/>
      <c r="H50" s="691"/>
      <c r="I50" s="691"/>
      <c r="J50" s="691"/>
      <c r="K50" s="691"/>
      <c r="L50" s="691"/>
      <c r="M50" s="691"/>
      <c r="N50" s="691"/>
      <c r="O50" s="691"/>
      <c r="P50" s="691"/>
      <c r="Q50" s="691"/>
      <c r="R50" s="691"/>
      <c r="S50" s="691"/>
      <c r="T50" s="691"/>
      <c r="U50" s="691"/>
      <c r="V50" s="691"/>
      <c r="W50" s="691"/>
      <c r="X50" s="691"/>
    </row>
  </sheetData>
  <mergeCells count="205">
    <mergeCell ref="A10:B10"/>
    <mergeCell ref="F12:I12"/>
    <mergeCell ref="F13:I13"/>
    <mergeCell ref="F15:I15"/>
    <mergeCell ref="F10:I10"/>
    <mergeCell ref="F11:I11"/>
    <mergeCell ref="U16:X16"/>
    <mergeCell ref="P10:T10"/>
    <mergeCell ref="P11:T11"/>
    <mergeCell ref="P12:T12"/>
    <mergeCell ref="P13:T13"/>
    <mergeCell ref="U12:X12"/>
    <mergeCell ref="U13:X13"/>
    <mergeCell ref="U10:X10"/>
    <mergeCell ref="J13:O13"/>
    <mergeCell ref="U11:X11"/>
    <mergeCell ref="U15:X15"/>
    <mergeCell ref="J11:O11"/>
    <mergeCell ref="J12:O12"/>
    <mergeCell ref="U25:X25"/>
    <mergeCell ref="F24:I24"/>
    <mergeCell ref="J24:O24"/>
    <mergeCell ref="J27:O27"/>
    <mergeCell ref="F36:H36"/>
    <mergeCell ref="F35:H35"/>
    <mergeCell ref="U27:X27"/>
    <mergeCell ref="F19:I19"/>
    <mergeCell ref="F20:I20"/>
    <mergeCell ref="F23:I23"/>
    <mergeCell ref="P23:T23"/>
    <mergeCell ref="P22:T22"/>
    <mergeCell ref="P21:T21"/>
    <mergeCell ref="J22:O22"/>
    <mergeCell ref="P20:T20"/>
    <mergeCell ref="J19:O19"/>
    <mergeCell ref="P19:T19"/>
    <mergeCell ref="P25:T25"/>
    <mergeCell ref="F25:I25"/>
    <mergeCell ref="U26:X26"/>
    <mergeCell ref="A30:X30"/>
    <mergeCell ref="P27:T27"/>
    <mergeCell ref="U24:X24"/>
    <mergeCell ref="U21:X21"/>
    <mergeCell ref="J21:O21"/>
    <mergeCell ref="P24:T24"/>
    <mergeCell ref="F21:I21"/>
    <mergeCell ref="F22:I22"/>
    <mergeCell ref="U22:X22"/>
    <mergeCell ref="F17:I17"/>
    <mergeCell ref="A14:B14"/>
    <mergeCell ref="F14:I14"/>
    <mergeCell ref="A15:B15"/>
    <mergeCell ref="F18:I18"/>
    <mergeCell ref="P17:T17"/>
    <mergeCell ref="J14:O14"/>
    <mergeCell ref="J18:O18"/>
    <mergeCell ref="P18:T18"/>
    <mergeCell ref="J17:O17"/>
    <mergeCell ref="F16:I16"/>
    <mergeCell ref="J15:O15"/>
    <mergeCell ref="P15:T15"/>
    <mergeCell ref="P14:T14"/>
    <mergeCell ref="U14:X14"/>
    <mergeCell ref="U20:X20"/>
    <mergeCell ref="U19:X19"/>
    <mergeCell ref="U18:X18"/>
    <mergeCell ref="A1:X1"/>
    <mergeCell ref="A3:E4"/>
    <mergeCell ref="J23:O23"/>
    <mergeCell ref="J20:O20"/>
    <mergeCell ref="P16:T16"/>
    <mergeCell ref="F4:I4"/>
    <mergeCell ref="J16:O16"/>
    <mergeCell ref="U17:X17"/>
    <mergeCell ref="U23:X23"/>
    <mergeCell ref="A6:B6"/>
    <mergeCell ref="A11:B11"/>
    <mergeCell ref="A8:B8"/>
    <mergeCell ref="F6:I6"/>
    <mergeCell ref="F7:I7"/>
    <mergeCell ref="J6:O6"/>
    <mergeCell ref="J7:O7"/>
    <mergeCell ref="J8:O8"/>
    <mergeCell ref="A7:B7"/>
    <mergeCell ref="F8:I8"/>
    <mergeCell ref="A9:B9"/>
    <mergeCell ref="J9:O9"/>
    <mergeCell ref="J10:O10"/>
    <mergeCell ref="A13:B13"/>
    <mergeCell ref="A12:B12"/>
    <mergeCell ref="V39:X39"/>
    <mergeCell ref="A50:X50"/>
    <mergeCell ref="V43:X43"/>
    <mergeCell ref="V46:X46"/>
    <mergeCell ref="V47:X47"/>
    <mergeCell ref="V48:X48"/>
    <mergeCell ref="V42:X42"/>
    <mergeCell ref="B46:D46"/>
    <mergeCell ref="R42:U42"/>
    <mergeCell ref="N42:Q42"/>
    <mergeCell ref="F49:H49"/>
    <mergeCell ref="I45:M45"/>
    <mergeCell ref="N45:Q45"/>
    <mergeCell ref="R45:U45"/>
    <mergeCell ref="V45:X45"/>
    <mergeCell ref="B49:D49"/>
    <mergeCell ref="B48:D48"/>
    <mergeCell ref="B47:D47"/>
    <mergeCell ref="N49:Q49"/>
    <mergeCell ref="N43:Q43"/>
    <mergeCell ref="B45:D45"/>
    <mergeCell ref="F43:H43"/>
    <mergeCell ref="F45:H45"/>
    <mergeCell ref="V40:X40"/>
    <mergeCell ref="B37:D37"/>
    <mergeCell ref="I38:M38"/>
    <mergeCell ref="F37:H37"/>
    <mergeCell ref="R37:U37"/>
    <mergeCell ref="I41:M41"/>
    <mergeCell ref="R49:U49"/>
    <mergeCell ref="R44:U44"/>
    <mergeCell ref="R41:U41"/>
    <mergeCell ref="R40:U40"/>
    <mergeCell ref="F48:H48"/>
    <mergeCell ref="F47:H47"/>
    <mergeCell ref="I49:M49"/>
    <mergeCell ref="I43:M43"/>
    <mergeCell ref="I47:M47"/>
    <mergeCell ref="I48:M48"/>
    <mergeCell ref="N37:Q37"/>
    <mergeCell ref="R48:U48"/>
    <mergeCell ref="R47:U47"/>
    <mergeCell ref="R46:U46"/>
    <mergeCell ref="R43:U43"/>
    <mergeCell ref="N48:Q48"/>
    <mergeCell ref="N47:Q47"/>
    <mergeCell ref="N46:Q46"/>
    <mergeCell ref="R38:U38"/>
    <mergeCell ref="V44:X44"/>
    <mergeCell ref="V49:X49"/>
    <mergeCell ref="I40:M40"/>
    <mergeCell ref="V41:X41"/>
    <mergeCell ref="B38:D38"/>
    <mergeCell ref="V35:X35"/>
    <mergeCell ref="I35:M35"/>
    <mergeCell ref="J25:O25"/>
    <mergeCell ref="F38:H38"/>
    <mergeCell ref="F27:I27"/>
    <mergeCell ref="V36:X36"/>
    <mergeCell ref="J26:O26"/>
    <mergeCell ref="F26:I26"/>
    <mergeCell ref="P26:T26"/>
    <mergeCell ref="A36:D36"/>
    <mergeCell ref="I36:M36"/>
    <mergeCell ref="A32:X32"/>
    <mergeCell ref="T34:X34"/>
    <mergeCell ref="N36:Q36"/>
    <mergeCell ref="R36:U36"/>
    <mergeCell ref="A28:X28"/>
    <mergeCell ref="A35:E35"/>
    <mergeCell ref="R35:U35"/>
    <mergeCell ref="N35:Q35"/>
    <mergeCell ref="F46:H46"/>
    <mergeCell ref="I46:M46"/>
    <mergeCell ref="B41:D41"/>
    <mergeCell ref="B40:D40"/>
    <mergeCell ref="N41:Q41"/>
    <mergeCell ref="N40:Q40"/>
    <mergeCell ref="N39:Q39"/>
    <mergeCell ref="B44:D44"/>
    <mergeCell ref="F44:H44"/>
    <mergeCell ref="I44:M44"/>
    <mergeCell ref="N44:Q44"/>
    <mergeCell ref="B43:D43"/>
    <mergeCell ref="B42:D42"/>
    <mergeCell ref="F39:H39"/>
    <mergeCell ref="F41:H41"/>
    <mergeCell ref="F42:H42"/>
    <mergeCell ref="F40:H40"/>
    <mergeCell ref="B39:D39"/>
    <mergeCell ref="I39:M39"/>
    <mergeCell ref="I37:M37"/>
    <mergeCell ref="I42:M42"/>
    <mergeCell ref="F3:T3"/>
    <mergeCell ref="J5:O5"/>
    <mergeCell ref="P4:T4"/>
    <mergeCell ref="U5:X5"/>
    <mergeCell ref="U3:X4"/>
    <mergeCell ref="J4:O4"/>
    <mergeCell ref="P5:T5"/>
    <mergeCell ref="F5:I5"/>
    <mergeCell ref="F9:I9"/>
    <mergeCell ref="P6:T6"/>
    <mergeCell ref="P7:T7"/>
    <mergeCell ref="P8:T8"/>
    <mergeCell ref="P9:T9"/>
    <mergeCell ref="U6:X6"/>
    <mergeCell ref="U7:X7"/>
    <mergeCell ref="U8:X8"/>
    <mergeCell ref="U9:X9"/>
    <mergeCell ref="A29:X29"/>
    <mergeCell ref="V37:X37"/>
    <mergeCell ref="V38:X38"/>
    <mergeCell ref="R39:U39"/>
    <mergeCell ref="N38:Q38"/>
  </mergeCells>
  <phoneticPr fontId="3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8"/>
  <sheetViews>
    <sheetView view="pageBreakPreview" topLeftCell="A22" zoomScaleNormal="100" zoomScaleSheetLayoutView="100" workbookViewId="0">
      <selection activeCell="J22" sqref="M22"/>
    </sheetView>
  </sheetViews>
  <sheetFormatPr defaultColWidth="11" defaultRowHeight="12"/>
  <cols>
    <col min="1" max="1" width="1.25" style="154" customWidth="1"/>
    <col min="2" max="2" width="12.5" style="154" customWidth="1"/>
    <col min="3" max="3" width="1.25" style="154" customWidth="1"/>
    <col min="4" max="11" width="8.125" style="154" customWidth="1"/>
    <col min="12" max="12" width="1.375" style="154" customWidth="1"/>
    <col min="13" max="13" width="11" style="154" customWidth="1"/>
    <col min="14" max="21" width="4.125" style="154" customWidth="1"/>
    <col min="22" max="16384" width="11" style="154"/>
  </cols>
  <sheetData>
    <row r="1" spans="1:22" s="12" customFormat="1" ht="22.5" customHeight="1">
      <c r="A1" s="527" t="s">
        <v>534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</row>
    <row r="2" spans="1:22" s="1" customFormat="1" ht="6.7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22" ht="15" customHeight="1" thickBot="1">
      <c r="A3" s="260"/>
      <c r="B3" s="260"/>
      <c r="C3" s="260"/>
      <c r="D3" s="260"/>
      <c r="E3" s="260"/>
      <c r="F3" s="260"/>
      <c r="G3" s="260"/>
      <c r="H3" s="260"/>
      <c r="I3" s="260"/>
      <c r="J3" s="715" t="s">
        <v>421</v>
      </c>
      <c r="K3" s="576"/>
    </row>
    <row r="4" spans="1:22" ht="15.75" customHeight="1">
      <c r="A4" s="577" t="s">
        <v>533</v>
      </c>
      <c r="B4" s="578"/>
      <c r="C4" s="579"/>
      <c r="D4" s="240" t="s">
        <v>532</v>
      </c>
      <c r="E4" s="239"/>
      <c r="F4" s="239"/>
      <c r="G4" s="242"/>
      <c r="H4" s="241" t="s">
        <v>531</v>
      </c>
      <c r="I4" s="240"/>
      <c r="J4" s="360"/>
      <c r="K4" s="362"/>
      <c r="N4" s="714"/>
      <c r="O4" s="714"/>
      <c r="P4" s="714"/>
      <c r="Q4" s="714"/>
      <c r="R4" s="714"/>
      <c r="S4" s="714"/>
      <c r="T4" s="714"/>
      <c r="U4" s="714"/>
      <c r="V4" s="714"/>
    </row>
    <row r="5" spans="1:22" s="237" customFormat="1" ht="15.75" customHeight="1">
      <c r="A5" s="719"/>
      <c r="B5" s="720"/>
      <c r="C5" s="721"/>
      <c r="D5" s="470" t="s">
        <v>530</v>
      </c>
      <c r="E5" s="470" t="s">
        <v>529</v>
      </c>
      <c r="F5" s="470" t="s">
        <v>555</v>
      </c>
      <c r="G5" s="468" t="s">
        <v>565</v>
      </c>
      <c r="H5" s="470" t="s">
        <v>530</v>
      </c>
      <c r="I5" s="470" t="s">
        <v>529</v>
      </c>
      <c r="J5" s="471" t="s">
        <v>555</v>
      </c>
      <c r="K5" s="469" t="s">
        <v>565</v>
      </c>
      <c r="N5" s="238"/>
      <c r="O5" s="238"/>
      <c r="P5" s="238"/>
      <c r="Q5" s="238"/>
    </row>
    <row r="6" spans="1:22" ht="15" customHeight="1">
      <c r="A6" s="236"/>
      <c r="B6" s="235" t="s">
        <v>528</v>
      </c>
      <c r="C6" s="293"/>
      <c r="D6" s="289">
        <v>62</v>
      </c>
      <c r="E6" s="289">
        <v>73</v>
      </c>
      <c r="F6" s="289">
        <v>66</v>
      </c>
      <c r="G6" s="407">
        <v>57</v>
      </c>
      <c r="H6" s="289">
        <v>50</v>
      </c>
      <c r="I6" s="289">
        <v>63</v>
      </c>
      <c r="J6" s="289">
        <v>68</v>
      </c>
      <c r="K6" s="411">
        <v>60</v>
      </c>
    </row>
    <row r="7" spans="1:22" ht="15" customHeight="1">
      <c r="A7" s="234"/>
      <c r="B7" s="7" t="s">
        <v>527</v>
      </c>
      <c r="C7" s="233"/>
      <c r="D7" s="290">
        <v>16</v>
      </c>
      <c r="E7" s="290">
        <v>7</v>
      </c>
      <c r="F7" s="290">
        <v>5</v>
      </c>
      <c r="G7" s="408">
        <v>9</v>
      </c>
      <c r="H7" s="290">
        <v>7</v>
      </c>
      <c r="I7" s="290">
        <v>5</v>
      </c>
      <c r="J7" s="290">
        <v>5</v>
      </c>
      <c r="K7" s="412">
        <v>4</v>
      </c>
    </row>
    <row r="8" spans="1:22" ht="15" customHeight="1">
      <c r="A8" s="234"/>
      <c r="B8" s="7" t="s">
        <v>526</v>
      </c>
      <c r="C8" s="233"/>
      <c r="D8" s="290">
        <v>3</v>
      </c>
      <c r="E8" s="290">
        <v>11</v>
      </c>
      <c r="F8" s="290">
        <v>16</v>
      </c>
      <c r="G8" s="408">
        <v>6</v>
      </c>
      <c r="H8" s="290">
        <v>7</v>
      </c>
      <c r="I8" s="290">
        <v>7</v>
      </c>
      <c r="J8" s="290">
        <v>5</v>
      </c>
      <c r="K8" s="412">
        <v>5</v>
      </c>
    </row>
    <row r="9" spans="1:22" ht="15" customHeight="1">
      <c r="A9" s="234"/>
      <c r="B9" s="7" t="s">
        <v>525</v>
      </c>
      <c r="C9" s="233"/>
      <c r="D9" s="290">
        <v>34</v>
      </c>
      <c r="E9" s="290">
        <v>23</v>
      </c>
      <c r="F9" s="290">
        <v>42</v>
      </c>
      <c r="G9" s="408">
        <v>27</v>
      </c>
      <c r="H9" s="290">
        <v>20</v>
      </c>
      <c r="I9" s="290">
        <v>24</v>
      </c>
      <c r="J9" s="290">
        <v>40</v>
      </c>
      <c r="K9" s="412">
        <v>21</v>
      </c>
    </row>
    <row r="10" spans="1:22" ht="15" customHeight="1">
      <c r="A10" s="234"/>
      <c r="B10" s="7" t="s">
        <v>524</v>
      </c>
      <c r="C10" s="233"/>
      <c r="D10" s="290">
        <v>4</v>
      </c>
      <c r="E10" s="290">
        <v>2</v>
      </c>
      <c r="F10" s="290">
        <v>5</v>
      </c>
      <c r="G10" s="408">
        <v>4</v>
      </c>
      <c r="H10" s="290">
        <v>7</v>
      </c>
      <c r="I10" s="290">
        <v>2</v>
      </c>
      <c r="J10" s="290">
        <v>0</v>
      </c>
      <c r="K10" s="412">
        <v>3</v>
      </c>
    </row>
    <row r="11" spans="1:22" ht="15" customHeight="1">
      <c r="A11" s="234"/>
      <c r="B11" s="7" t="s">
        <v>523</v>
      </c>
      <c r="C11" s="233"/>
      <c r="D11" s="290">
        <v>5</v>
      </c>
      <c r="E11" s="290">
        <v>6</v>
      </c>
      <c r="F11" s="290">
        <v>5</v>
      </c>
      <c r="G11" s="408">
        <v>5</v>
      </c>
      <c r="H11" s="290">
        <v>11</v>
      </c>
      <c r="I11" s="290">
        <v>3</v>
      </c>
      <c r="J11" s="290">
        <v>5</v>
      </c>
      <c r="K11" s="412">
        <v>6</v>
      </c>
    </row>
    <row r="12" spans="1:22" ht="15" customHeight="1">
      <c r="A12" s="234"/>
      <c r="B12" s="7" t="s">
        <v>522</v>
      </c>
      <c r="C12" s="233"/>
      <c r="D12" s="290">
        <v>14</v>
      </c>
      <c r="E12" s="290">
        <v>10</v>
      </c>
      <c r="F12" s="290">
        <v>15</v>
      </c>
      <c r="G12" s="408">
        <v>26</v>
      </c>
      <c r="H12" s="290">
        <v>16</v>
      </c>
      <c r="I12" s="290">
        <v>29</v>
      </c>
      <c r="J12" s="290">
        <v>10</v>
      </c>
      <c r="K12" s="412">
        <v>6</v>
      </c>
    </row>
    <row r="13" spans="1:22" ht="15" customHeight="1">
      <c r="A13" s="234"/>
      <c r="B13" s="7" t="s">
        <v>521</v>
      </c>
      <c r="C13" s="233"/>
      <c r="D13" s="290">
        <v>43</v>
      </c>
      <c r="E13" s="290">
        <v>30</v>
      </c>
      <c r="F13" s="290">
        <v>27</v>
      </c>
      <c r="G13" s="408">
        <v>39</v>
      </c>
      <c r="H13" s="290">
        <v>28</v>
      </c>
      <c r="I13" s="290">
        <v>57</v>
      </c>
      <c r="J13" s="290">
        <v>46</v>
      </c>
      <c r="K13" s="412">
        <v>28</v>
      </c>
    </row>
    <row r="14" spans="1:22" ht="15" customHeight="1">
      <c r="A14" s="234"/>
      <c r="B14" s="7" t="s">
        <v>520</v>
      </c>
      <c r="C14" s="233"/>
      <c r="D14" s="290">
        <v>15</v>
      </c>
      <c r="E14" s="290">
        <v>10</v>
      </c>
      <c r="F14" s="290">
        <v>17</v>
      </c>
      <c r="G14" s="408">
        <v>27</v>
      </c>
      <c r="H14" s="290">
        <v>25</v>
      </c>
      <c r="I14" s="290">
        <v>33</v>
      </c>
      <c r="J14" s="290">
        <v>12</v>
      </c>
      <c r="K14" s="412">
        <v>18</v>
      </c>
    </row>
    <row r="15" spans="1:22" ht="15" customHeight="1">
      <c r="A15" s="234"/>
      <c r="B15" s="7" t="s">
        <v>519</v>
      </c>
      <c r="C15" s="233"/>
      <c r="D15" s="290">
        <v>11</v>
      </c>
      <c r="E15" s="290">
        <v>17</v>
      </c>
      <c r="F15" s="290">
        <v>17</v>
      </c>
      <c r="G15" s="408">
        <v>22</v>
      </c>
      <c r="H15" s="290">
        <v>28</v>
      </c>
      <c r="I15" s="290">
        <v>21</v>
      </c>
      <c r="J15" s="290">
        <v>13</v>
      </c>
      <c r="K15" s="412">
        <v>13</v>
      </c>
    </row>
    <row r="16" spans="1:22" ht="15" customHeight="1">
      <c r="A16" s="234"/>
      <c r="B16" s="7" t="s">
        <v>518</v>
      </c>
      <c r="C16" s="233"/>
      <c r="D16" s="290">
        <v>112</v>
      </c>
      <c r="E16" s="290">
        <v>112</v>
      </c>
      <c r="F16" s="290">
        <v>85</v>
      </c>
      <c r="G16" s="408">
        <v>106</v>
      </c>
      <c r="H16" s="290">
        <v>150</v>
      </c>
      <c r="I16" s="290">
        <v>133</v>
      </c>
      <c r="J16" s="290">
        <v>124</v>
      </c>
      <c r="K16" s="412">
        <v>105</v>
      </c>
    </row>
    <row r="17" spans="1:11" ht="15" customHeight="1">
      <c r="A17" s="234"/>
      <c r="B17" s="7" t="s">
        <v>517</v>
      </c>
      <c r="C17" s="233"/>
      <c r="D17" s="290">
        <v>110</v>
      </c>
      <c r="E17" s="290">
        <v>82</v>
      </c>
      <c r="F17" s="290">
        <v>81</v>
      </c>
      <c r="G17" s="408">
        <v>107</v>
      </c>
      <c r="H17" s="290">
        <v>128</v>
      </c>
      <c r="I17" s="290">
        <v>124</v>
      </c>
      <c r="J17" s="290">
        <v>162</v>
      </c>
      <c r="K17" s="412">
        <v>131</v>
      </c>
    </row>
    <row r="18" spans="1:11" ht="15" customHeight="1">
      <c r="A18" s="234"/>
      <c r="B18" s="7" t="s">
        <v>516</v>
      </c>
      <c r="C18" s="233"/>
      <c r="D18" s="290">
        <v>339</v>
      </c>
      <c r="E18" s="290">
        <v>243</v>
      </c>
      <c r="F18" s="290">
        <v>195</v>
      </c>
      <c r="G18" s="408">
        <v>257</v>
      </c>
      <c r="H18" s="290">
        <v>437</v>
      </c>
      <c r="I18" s="290">
        <v>456</v>
      </c>
      <c r="J18" s="290">
        <v>426</v>
      </c>
      <c r="K18" s="412">
        <v>429</v>
      </c>
    </row>
    <row r="19" spans="1:11" ht="15" customHeight="1">
      <c r="A19" s="234"/>
      <c r="B19" s="7" t="s">
        <v>515</v>
      </c>
      <c r="C19" s="233"/>
      <c r="D19" s="290">
        <v>150</v>
      </c>
      <c r="E19" s="290">
        <v>147</v>
      </c>
      <c r="F19" s="290">
        <v>178</v>
      </c>
      <c r="G19" s="408">
        <v>173</v>
      </c>
      <c r="H19" s="290">
        <v>194</v>
      </c>
      <c r="I19" s="290">
        <v>254</v>
      </c>
      <c r="J19" s="290">
        <v>177</v>
      </c>
      <c r="K19" s="412">
        <v>238</v>
      </c>
    </row>
    <row r="20" spans="1:11" ht="15" customHeight="1">
      <c r="A20" s="234"/>
      <c r="B20" s="7" t="s">
        <v>514</v>
      </c>
      <c r="C20" s="233"/>
      <c r="D20" s="290">
        <v>15</v>
      </c>
      <c r="E20" s="290">
        <v>17</v>
      </c>
      <c r="F20" s="290">
        <v>16</v>
      </c>
      <c r="G20" s="408">
        <v>15</v>
      </c>
      <c r="H20" s="290">
        <v>7</v>
      </c>
      <c r="I20" s="290">
        <v>10</v>
      </c>
      <c r="J20" s="290">
        <v>7</v>
      </c>
      <c r="K20" s="412">
        <v>11</v>
      </c>
    </row>
    <row r="21" spans="1:11" ht="15" customHeight="1">
      <c r="A21" s="234"/>
      <c r="B21" s="7" t="s">
        <v>513</v>
      </c>
      <c r="C21" s="233"/>
      <c r="D21" s="290">
        <v>13</v>
      </c>
      <c r="E21" s="290">
        <v>12</v>
      </c>
      <c r="F21" s="290">
        <v>19</v>
      </c>
      <c r="G21" s="408">
        <v>13</v>
      </c>
      <c r="H21" s="290">
        <v>15</v>
      </c>
      <c r="I21" s="290">
        <v>13</v>
      </c>
      <c r="J21" s="290">
        <v>5</v>
      </c>
      <c r="K21" s="412">
        <v>12</v>
      </c>
    </row>
    <row r="22" spans="1:11" ht="15" customHeight="1">
      <c r="A22" s="234"/>
      <c r="B22" s="7" t="s">
        <v>512</v>
      </c>
      <c r="C22" s="233"/>
      <c r="D22" s="290">
        <v>25</v>
      </c>
      <c r="E22" s="290">
        <v>27</v>
      </c>
      <c r="F22" s="290">
        <v>30</v>
      </c>
      <c r="G22" s="408">
        <v>28</v>
      </c>
      <c r="H22" s="290">
        <v>28</v>
      </c>
      <c r="I22" s="290">
        <v>30</v>
      </c>
      <c r="J22" s="290">
        <v>18</v>
      </c>
      <c r="K22" s="412">
        <v>11</v>
      </c>
    </row>
    <row r="23" spans="1:11" ht="15" customHeight="1">
      <c r="A23" s="234"/>
      <c r="B23" s="7" t="s">
        <v>511</v>
      </c>
      <c r="C23" s="233"/>
      <c r="D23" s="290">
        <v>23</v>
      </c>
      <c r="E23" s="290">
        <v>23</v>
      </c>
      <c r="F23" s="290">
        <v>19</v>
      </c>
      <c r="G23" s="408">
        <v>11</v>
      </c>
      <c r="H23" s="290">
        <v>18</v>
      </c>
      <c r="I23" s="290">
        <v>15</v>
      </c>
      <c r="J23" s="290">
        <v>13</v>
      </c>
      <c r="K23" s="412">
        <v>24</v>
      </c>
    </row>
    <row r="24" spans="1:11" ht="15" customHeight="1">
      <c r="A24" s="234"/>
      <c r="B24" s="7" t="s">
        <v>510</v>
      </c>
      <c r="C24" s="233"/>
      <c r="D24" s="290">
        <v>3</v>
      </c>
      <c r="E24" s="290">
        <v>13</v>
      </c>
      <c r="F24" s="290">
        <v>3</v>
      </c>
      <c r="G24" s="408">
        <v>9</v>
      </c>
      <c r="H24" s="290">
        <v>3</v>
      </c>
      <c r="I24" s="290">
        <v>6</v>
      </c>
      <c r="J24" s="290">
        <v>1</v>
      </c>
      <c r="K24" s="412">
        <v>8</v>
      </c>
    </row>
    <row r="25" spans="1:11" ht="15" customHeight="1">
      <c r="A25" s="234"/>
      <c r="B25" s="7" t="s">
        <v>509</v>
      </c>
      <c r="C25" s="233"/>
      <c r="D25" s="290">
        <v>7</v>
      </c>
      <c r="E25" s="290">
        <v>23</v>
      </c>
      <c r="F25" s="290">
        <v>9</v>
      </c>
      <c r="G25" s="408">
        <v>11</v>
      </c>
      <c r="H25" s="290">
        <v>17</v>
      </c>
      <c r="I25" s="290">
        <v>26</v>
      </c>
      <c r="J25" s="290">
        <v>15</v>
      </c>
      <c r="K25" s="412">
        <v>14</v>
      </c>
    </row>
    <row r="26" spans="1:11" ht="15" customHeight="1">
      <c r="A26" s="234"/>
      <c r="B26" s="7" t="s">
        <v>508</v>
      </c>
      <c r="C26" s="233"/>
      <c r="D26" s="290">
        <v>22</v>
      </c>
      <c r="E26" s="290">
        <v>23</v>
      </c>
      <c r="F26" s="290">
        <v>42</v>
      </c>
      <c r="G26" s="408">
        <v>38</v>
      </c>
      <c r="H26" s="290">
        <v>23</v>
      </c>
      <c r="I26" s="290">
        <v>28</v>
      </c>
      <c r="J26" s="290">
        <v>27</v>
      </c>
      <c r="K26" s="412">
        <v>29</v>
      </c>
    </row>
    <row r="27" spans="1:11" ht="15" customHeight="1">
      <c r="A27" s="234"/>
      <c r="B27" s="7" t="s">
        <v>507</v>
      </c>
      <c r="C27" s="233"/>
      <c r="D27" s="290">
        <v>42</v>
      </c>
      <c r="E27" s="290">
        <v>68</v>
      </c>
      <c r="F27" s="290">
        <v>51</v>
      </c>
      <c r="G27" s="408">
        <v>64</v>
      </c>
      <c r="H27" s="290">
        <v>70</v>
      </c>
      <c r="I27" s="290">
        <v>55</v>
      </c>
      <c r="J27" s="290">
        <v>46</v>
      </c>
      <c r="K27" s="412">
        <v>59</v>
      </c>
    </row>
    <row r="28" spans="1:11" ht="15" customHeight="1">
      <c r="A28" s="234"/>
      <c r="B28" s="7" t="s">
        <v>506</v>
      </c>
      <c r="C28" s="233"/>
      <c r="D28" s="290">
        <v>249</v>
      </c>
      <c r="E28" s="290">
        <v>195</v>
      </c>
      <c r="F28" s="290">
        <v>207</v>
      </c>
      <c r="G28" s="408">
        <v>192</v>
      </c>
      <c r="H28" s="290">
        <v>201</v>
      </c>
      <c r="I28" s="290">
        <v>192</v>
      </c>
      <c r="J28" s="290">
        <v>194</v>
      </c>
      <c r="K28" s="412">
        <v>179</v>
      </c>
    </row>
    <row r="29" spans="1:11" ht="15" customHeight="1">
      <c r="A29" s="234"/>
      <c r="B29" s="7" t="s">
        <v>505</v>
      </c>
      <c r="C29" s="233"/>
      <c r="D29" s="290">
        <v>73</v>
      </c>
      <c r="E29" s="290">
        <v>46</v>
      </c>
      <c r="F29" s="290">
        <v>74</v>
      </c>
      <c r="G29" s="408">
        <v>40</v>
      </c>
      <c r="H29" s="290">
        <v>48</v>
      </c>
      <c r="I29" s="290">
        <v>51</v>
      </c>
      <c r="J29" s="290">
        <v>42</v>
      </c>
      <c r="K29" s="412">
        <v>50</v>
      </c>
    </row>
    <row r="30" spans="1:11" ht="15" customHeight="1">
      <c r="A30" s="234"/>
      <c r="B30" s="7" t="s">
        <v>504</v>
      </c>
      <c r="C30" s="233"/>
      <c r="D30" s="290">
        <v>251</v>
      </c>
      <c r="E30" s="290">
        <v>199</v>
      </c>
      <c r="F30" s="290">
        <v>180</v>
      </c>
      <c r="G30" s="408">
        <v>160</v>
      </c>
      <c r="H30" s="290">
        <v>122</v>
      </c>
      <c r="I30" s="290">
        <v>234</v>
      </c>
      <c r="J30" s="290">
        <v>123</v>
      </c>
      <c r="K30" s="412">
        <v>105</v>
      </c>
    </row>
    <row r="31" spans="1:11" ht="15" customHeight="1">
      <c r="A31" s="234"/>
      <c r="B31" s="7" t="s">
        <v>503</v>
      </c>
      <c r="C31" s="233"/>
      <c r="D31" s="290">
        <v>235</v>
      </c>
      <c r="E31" s="290">
        <v>191</v>
      </c>
      <c r="F31" s="290">
        <v>200</v>
      </c>
      <c r="G31" s="408">
        <v>260</v>
      </c>
      <c r="H31" s="290">
        <v>237</v>
      </c>
      <c r="I31" s="290">
        <v>253</v>
      </c>
      <c r="J31" s="290">
        <v>219</v>
      </c>
      <c r="K31" s="412">
        <v>209</v>
      </c>
    </row>
    <row r="32" spans="1:11" ht="15" customHeight="1">
      <c r="A32" s="234"/>
      <c r="B32" s="7" t="s">
        <v>502</v>
      </c>
      <c r="C32" s="233"/>
      <c r="D32" s="290">
        <v>1703</v>
      </c>
      <c r="E32" s="290">
        <v>1569</v>
      </c>
      <c r="F32" s="290">
        <v>1570</v>
      </c>
      <c r="G32" s="408">
        <v>2037</v>
      </c>
      <c r="H32" s="290">
        <v>1793</v>
      </c>
      <c r="I32" s="290">
        <v>1665</v>
      </c>
      <c r="J32" s="290">
        <v>1704</v>
      </c>
      <c r="K32" s="412">
        <v>1804</v>
      </c>
    </row>
    <row r="33" spans="1:11" ht="15" customHeight="1">
      <c r="A33" s="234"/>
      <c r="B33" s="7" t="s">
        <v>501</v>
      </c>
      <c r="C33" s="233"/>
      <c r="D33" s="290">
        <v>3196</v>
      </c>
      <c r="E33" s="290">
        <v>2882</v>
      </c>
      <c r="F33" s="290">
        <v>3112</v>
      </c>
      <c r="G33" s="408">
        <v>3786</v>
      </c>
      <c r="H33" s="290">
        <v>3036</v>
      </c>
      <c r="I33" s="290">
        <v>2877</v>
      </c>
      <c r="J33" s="290">
        <v>3044</v>
      </c>
      <c r="K33" s="412">
        <v>2833</v>
      </c>
    </row>
    <row r="34" spans="1:11" ht="15" customHeight="1">
      <c r="A34" s="234"/>
      <c r="B34" s="7" t="s">
        <v>500</v>
      </c>
      <c r="C34" s="233"/>
      <c r="D34" s="290">
        <v>84</v>
      </c>
      <c r="E34" s="290">
        <v>77</v>
      </c>
      <c r="F34" s="290">
        <v>50</v>
      </c>
      <c r="G34" s="408">
        <v>86</v>
      </c>
      <c r="H34" s="290">
        <v>77</v>
      </c>
      <c r="I34" s="290">
        <v>63</v>
      </c>
      <c r="J34" s="290">
        <v>78</v>
      </c>
      <c r="K34" s="412">
        <v>69</v>
      </c>
    </row>
    <row r="35" spans="1:11" ht="15" customHeight="1">
      <c r="A35" s="234"/>
      <c r="B35" s="7" t="s">
        <v>499</v>
      </c>
      <c r="C35" s="233"/>
      <c r="D35" s="290">
        <v>51</v>
      </c>
      <c r="E35" s="290">
        <v>58</v>
      </c>
      <c r="F35" s="290">
        <v>32</v>
      </c>
      <c r="G35" s="408">
        <v>50</v>
      </c>
      <c r="H35" s="290">
        <v>37</v>
      </c>
      <c r="I35" s="290">
        <v>48</v>
      </c>
      <c r="J35" s="290">
        <v>51</v>
      </c>
      <c r="K35" s="412">
        <v>56</v>
      </c>
    </row>
    <row r="36" spans="1:11" ht="15" customHeight="1">
      <c r="A36" s="334"/>
      <c r="B36" s="335" t="s">
        <v>498</v>
      </c>
      <c r="C36" s="336"/>
      <c r="D36" s="290">
        <v>36</v>
      </c>
      <c r="E36" s="290">
        <v>32</v>
      </c>
      <c r="F36" s="290">
        <v>26</v>
      </c>
      <c r="G36" s="501">
        <v>30</v>
      </c>
      <c r="H36" s="290">
        <v>33</v>
      </c>
      <c r="I36" s="290">
        <v>31</v>
      </c>
      <c r="J36" s="290">
        <v>24</v>
      </c>
      <c r="K36" s="412">
        <v>15</v>
      </c>
    </row>
    <row r="37" spans="1:11" ht="15" customHeight="1">
      <c r="A37" s="234"/>
      <c r="B37" s="7" t="s">
        <v>497</v>
      </c>
      <c r="C37" s="233"/>
      <c r="D37" s="290">
        <v>22</v>
      </c>
      <c r="E37" s="290">
        <v>28</v>
      </c>
      <c r="F37" s="290">
        <v>20</v>
      </c>
      <c r="G37" s="408">
        <v>21</v>
      </c>
      <c r="H37" s="290">
        <v>22</v>
      </c>
      <c r="I37" s="290">
        <v>36</v>
      </c>
      <c r="J37" s="290">
        <v>27</v>
      </c>
      <c r="K37" s="412">
        <v>18</v>
      </c>
    </row>
    <row r="38" spans="1:11" ht="15" customHeight="1">
      <c r="A38" s="234"/>
      <c r="B38" s="7" t="s">
        <v>496</v>
      </c>
      <c r="C38" s="233"/>
      <c r="D38" s="290">
        <v>62</v>
      </c>
      <c r="E38" s="290">
        <v>76</v>
      </c>
      <c r="F38" s="290">
        <v>81</v>
      </c>
      <c r="G38" s="408">
        <v>93</v>
      </c>
      <c r="H38" s="290">
        <v>66</v>
      </c>
      <c r="I38" s="290">
        <v>69</v>
      </c>
      <c r="J38" s="290">
        <v>63</v>
      </c>
      <c r="K38" s="412">
        <v>74</v>
      </c>
    </row>
    <row r="39" spans="1:11" ht="15" customHeight="1">
      <c r="A39" s="234"/>
      <c r="B39" s="7" t="s">
        <v>495</v>
      </c>
      <c r="C39" s="233"/>
      <c r="D39" s="290">
        <v>88</v>
      </c>
      <c r="E39" s="290">
        <v>104</v>
      </c>
      <c r="F39" s="290">
        <v>132</v>
      </c>
      <c r="G39" s="408">
        <v>131</v>
      </c>
      <c r="H39" s="290">
        <v>129</v>
      </c>
      <c r="I39" s="290">
        <v>108</v>
      </c>
      <c r="J39" s="290">
        <v>114</v>
      </c>
      <c r="K39" s="412">
        <v>98</v>
      </c>
    </row>
    <row r="40" spans="1:11" ht="15" customHeight="1">
      <c r="A40" s="234"/>
      <c r="B40" s="7" t="s">
        <v>494</v>
      </c>
      <c r="C40" s="233"/>
      <c r="D40" s="290">
        <v>30</v>
      </c>
      <c r="E40" s="290">
        <v>44</v>
      </c>
      <c r="F40" s="290">
        <v>20</v>
      </c>
      <c r="G40" s="408">
        <v>29</v>
      </c>
      <c r="H40" s="290">
        <v>34</v>
      </c>
      <c r="I40" s="290">
        <v>46</v>
      </c>
      <c r="J40" s="290">
        <v>38</v>
      </c>
      <c r="K40" s="412">
        <v>41</v>
      </c>
    </row>
    <row r="41" spans="1:11" ht="15" customHeight="1">
      <c r="A41" s="234"/>
      <c r="B41" s="7" t="s">
        <v>493</v>
      </c>
      <c r="C41" s="233"/>
      <c r="D41" s="290">
        <v>30</v>
      </c>
      <c r="E41" s="290">
        <v>33</v>
      </c>
      <c r="F41" s="290">
        <v>33</v>
      </c>
      <c r="G41" s="408">
        <v>37</v>
      </c>
      <c r="H41" s="290">
        <v>27</v>
      </c>
      <c r="I41" s="290">
        <v>30</v>
      </c>
      <c r="J41" s="290">
        <v>13</v>
      </c>
      <c r="K41" s="412">
        <v>11</v>
      </c>
    </row>
    <row r="42" spans="1:11" ht="15" customHeight="1">
      <c r="A42" s="234"/>
      <c r="B42" s="7" t="s">
        <v>492</v>
      </c>
      <c r="C42" s="233"/>
      <c r="D42" s="290">
        <v>60</v>
      </c>
      <c r="E42" s="290">
        <v>49</v>
      </c>
      <c r="F42" s="290">
        <v>48</v>
      </c>
      <c r="G42" s="408">
        <v>70</v>
      </c>
      <c r="H42" s="290">
        <v>69</v>
      </c>
      <c r="I42" s="290">
        <v>53</v>
      </c>
      <c r="J42" s="290">
        <v>69</v>
      </c>
      <c r="K42" s="412">
        <v>62</v>
      </c>
    </row>
    <row r="43" spans="1:11" ht="15" customHeight="1">
      <c r="A43" s="234"/>
      <c r="B43" s="7" t="s">
        <v>491</v>
      </c>
      <c r="C43" s="233"/>
      <c r="D43" s="290">
        <v>92</v>
      </c>
      <c r="E43" s="290">
        <v>97</v>
      </c>
      <c r="F43" s="290">
        <v>71</v>
      </c>
      <c r="G43" s="408">
        <v>58</v>
      </c>
      <c r="H43" s="290">
        <v>40</v>
      </c>
      <c r="I43" s="290">
        <v>39</v>
      </c>
      <c r="J43" s="290">
        <v>31</v>
      </c>
      <c r="K43" s="412">
        <v>27</v>
      </c>
    </row>
    <row r="44" spans="1:11" ht="15" customHeight="1">
      <c r="A44" s="234"/>
      <c r="B44" s="7" t="s">
        <v>490</v>
      </c>
      <c r="C44" s="233"/>
      <c r="D44" s="290">
        <v>24</v>
      </c>
      <c r="E44" s="290">
        <v>13</v>
      </c>
      <c r="F44" s="290">
        <v>35</v>
      </c>
      <c r="G44" s="408">
        <v>24</v>
      </c>
      <c r="H44" s="290">
        <v>21</v>
      </c>
      <c r="I44" s="290">
        <v>19</v>
      </c>
      <c r="J44" s="290">
        <v>26</v>
      </c>
      <c r="K44" s="412">
        <v>28</v>
      </c>
    </row>
    <row r="45" spans="1:11" ht="15" customHeight="1">
      <c r="A45" s="234"/>
      <c r="B45" s="7" t="s">
        <v>489</v>
      </c>
      <c r="C45" s="233"/>
      <c r="D45" s="290">
        <v>131</v>
      </c>
      <c r="E45" s="290">
        <v>110</v>
      </c>
      <c r="F45" s="290">
        <v>86</v>
      </c>
      <c r="G45" s="408">
        <v>108</v>
      </c>
      <c r="H45" s="290">
        <v>94</v>
      </c>
      <c r="I45" s="290">
        <v>113</v>
      </c>
      <c r="J45" s="290">
        <v>144</v>
      </c>
      <c r="K45" s="412">
        <v>80</v>
      </c>
    </row>
    <row r="46" spans="1:11" ht="15" customHeight="1">
      <c r="A46" s="234"/>
      <c r="B46" s="7" t="s">
        <v>488</v>
      </c>
      <c r="C46" s="233"/>
      <c r="D46" s="290">
        <v>13</v>
      </c>
      <c r="E46" s="290">
        <v>13</v>
      </c>
      <c r="F46" s="290">
        <v>6</v>
      </c>
      <c r="G46" s="408">
        <v>4</v>
      </c>
      <c r="H46" s="290">
        <v>18</v>
      </c>
      <c r="I46" s="290">
        <v>10</v>
      </c>
      <c r="J46" s="290">
        <v>10</v>
      </c>
      <c r="K46" s="412">
        <v>9</v>
      </c>
    </row>
    <row r="47" spans="1:11" ht="15" customHeight="1">
      <c r="A47" s="234"/>
      <c r="B47" s="7" t="s">
        <v>487</v>
      </c>
      <c r="C47" s="233"/>
      <c r="D47" s="290">
        <v>28</v>
      </c>
      <c r="E47" s="290">
        <v>24</v>
      </c>
      <c r="F47" s="290">
        <v>30</v>
      </c>
      <c r="G47" s="408">
        <v>26</v>
      </c>
      <c r="H47" s="290">
        <v>31</v>
      </c>
      <c r="I47" s="290">
        <v>17</v>
      </c>
      <c r="J47" s="290">
        <v>32</v>
      </c>
      <c r="K47" s="412">
        <v>32</v>
      </c>
    </row>
    <row r="48" spans="1:11" ht="15" customHeight="1">
      <c r="A48" s="234"/>
      <c r="B48" s="7" t="s">
        <v>486</v>
      </c>
      <c r="C48" s="233"/>
      <c r="D48" s="290">
        <v>36</v>
      </c>
      <c r="E48" s="290">
        <v>37</v>
      </c>
      <c r="F48" s="290">
        <v>39</v>
      </c>
      <c r="G48" s="408">
        <v>24</v>
      </c>
      <c r="H48" s="290">
        <v>47</v>
      </c>
      <c r="I48" s="290">
        <v>41</v>
      </c>
      <c r="J48" s="290">
        <v>35</v>
      </c>
      <c r="K48" s="412">
        <v>37</v>
      </c>
    </row>
    <row r="49" spans="1:11" ht="15" customHeight="1">
      <c r="A49" s="234"/>
      <c r="B49" s="7" t="s">
        <v>485</v>
      </c>
      <c r="C49" s="233"/>
      <c r="D49" s="290">
        <v>9</v>
      </c>
      <c r="E49" s="290">
        <v>11</v>
      </c>
      <c r="F49" s="290">
        <v>25</v>
      </c>
      <c r="G49" s="408">
        <v>14</v>
      </c>
      <c r="H49" s="290">
        <v>15</v>
      </c>
      <c r="I49" s="290">
        <v>26</v>
      </c>
      <c r="J49" s="290">
        <v>18</v>
      </c>
      <c r="K49" s="412">
        <v>14</v>
      </c>
    </row>
    <row r="50" spans="1:11" ht="15" customHeight="1">
      <c r="A50" s="234"/>
      <c r="B50" s="7" t="s">
        <v>484</v>
      </c>
      <c r="C50" s="233"/>
      <c r="D50" s="290">
        <v>16</v>
      </c>
      <c r="E50" s="290">
        <v>16</v>
      </c>
      <c r="F50" s="290">
        <v>10</v>
      </c>
      <c r="G50" s="408">
        <v>9</v>
      </c>
      <c r="H50" s="290">
        <v>21</v>
      </c>
      <c r="I50" s="290">
        <v>16</v>
      </c>
      <c r="J50" s="290">
        <v>22</v>
      </c>
      <c r="K50" s="412">
        <v>30</v>
      </c>
    </row>
    <row r="51" spans="1:11" ht="15" customHeight="1">
      <c r="A51" s="234"/>
      <c r="B51" s="7" t="s">
        <v>483</v>
      </c>
      <c r="C51" s="233"/>
      <c r="D51" s="290">
        <v>27</v>
      </c>
      <c r="E51" s="290">
        <v>33</v>
      </c>
      <c r="F51" s="290">
        <v>24</v>
      </c>
      <c r="G51" s="408">
        <v>25</v>
      </c>
      <c r="H51" s="290">
        <v>35</v>
      </c>
      <c r="I51" s="290">
        <v>25</v>
      </c>
      <c r="J51" s="290">
        <v>26</v>
      </c>
      <c r="K51" s="412">
        <v>31</v>
      </c>
    </row>
    <row r="52" spans="1:11" ht="15" customHeight="1">
      <c r="A52" s="234"/>
      <c r="B52" s="7" t="s">
        <v>482</v>
      </c>
      <c r="C52" s="233"/>
      <c r="D52" s="290">
        <v>39</v>
      </c>
      <c r="E52" s="290">
        <v>26</v>
      </c>
      <c r="F52" s="290">
        <v>31</v>
      </c>
      <c r="G52" s="408">
        <v>32</v>
      </c>
      <c r="H52" s="290">
        <v>31</v>
      </c>
      <c r="I52" s="290">
        <v>54</v>
      </c>
      <c r="J52" s="290">
        <v>52</v>
      </c>
      <c r="K52" s="412">
        <v>53</v>
      </c>
    </row>
    <row r="53" spans="1:11" ht="15" customHeight="1">
      <c r="A53" s="232"/>
      <c r="B53" s="231" t="s">
        <v>481</v>
      </c>
      <c r="C53" s="231"/>
      <c r="D53" s="291">
        <v>511</v>
      </c>
      <c r="E53" s="291">
        <v>498</v>
      </c>
      <c r="F53" s="291">
        <v>637</v>
      </c>
      <c r="G53" s="409">
        <v>626</v>
      </c>
      <c r="H53" s="291">
        <v>301</v>
      </c>
      <c r="I53" s="291">
        <v>323</v>
      </c>
      <c r="J53" s="291">
        <v>344</v>
      </c>
      <c r="K53" s="413">
        <v>373</v>
      </c>
    </row>
    <row r="54" spans="1:11" ht="21" customHeight="1" thickBot="1">
      <c r="A54" s="716" t="s">
        <v>480</v>
      </c>
      <c r="B54" s="717"/>
      <c r="C54" s="718"/>
      <c r="D54" s="292">
        <v>8164</v>
      </c>
      <c r="E54" s="292">
        <v>7440</v>
      </c>
      <c r="F54" s="292">
        <f>SUM(F6:F53)</f>
        <v>7722</v>
      </c>
      <c r="G54" s="410">
        <f>SUM(G6:G53)</f>
        <v>9026</v>
      </c>
      <c r="H54" s="292">
        <v>7874</v>
      </c>
      <c r="I54" s="292">
        <v>7833</v>
      </c>
      <c r="J54" s="292">
        <f>SUM(J6:J53)</f>
        <v>7768</v>
      </c>
      <c r="K54" s="414">
        <f>SUM(K6:K53)</f>
        <v>7573</v>
      </c>
    </row>
    <row r="55" spans="1:11" ht="22.5" customHeight="1">
      <c r="A55" s="712" t="s">
        <v>479</v>
      </c>
      <c r="B55" s="712"/>
      <c r="C55" s="712"/>
      <c r="D55" s="712"/>
      <c r="E55" s="712"/>
      <c r="F55" s="712"/>
      <c r="G55" s="712"/>
      <c r="H55" s="712"/>
      <c r="I55" s="712"/>
      <c r="J55" s="712"/>
      <c r="K55" s="712"/>
    </row>
    <row r="56" spans="1:11" ht="14.25" customHeight="1">
      <c r="A56" s="713"/>
      <c r="B56" s="713"/>
      <c r="C56" s="713"/>
      <c r="D56" s="713"/>
      <c r="E56" s="713"/>
      <c r="F56" s="713"/>
      <c r="G56" s="713"/>
      <c r="H56" s="713"/>
      <c r="I56" s="713"/>
      <c r="J56" s="713"/>
      <c r="K56" s="713"/>
    </row>
    <row r="57" spans="1:11" ht="33.75" customHeight="1">
      <c r="A57" s="711" t="s">
        <v>601</v>
      </c>
      <c r="B57" s="711"/>
      <c r="C57" s="711"/>
      <c r="D57" s="711"/>
      <c r="E57" s="711"/>
      <c r="F57" s="711"/>
      <c r="G57" s="711"/>
      <c r="H57" s="711"/>
      <c r="I57" s="711"/>
      <c r="J57" s="711"/>
      <c r="K57" s="711"/>
    </row>
    <row r="58" spans="1:11" ht="14.25" customHeight="1"/>
  </sheetData>
  <mergeCells count="8">
    <mergeCell ref="A1:K1"/>
    <mergeCell ref="A57:K57"/>
    <mergeCell ref="A55:K55"/>
    <mergeCell ref="A56:K56"/>
    <mergeCell ref="N4:V4"/>
    <mergeCell ref="J3:K3"/>
    <mergeCell ref="A54:C54"/>
    <mergeCell ref="A4:C5"/>
  </mergeCells>
  <phoneticPr fontId="3"/>
  <printOptions horizontalCentered="1" gridLinesSet="0"/>
  <pageMargins left="0.78740157480314965" right="0.78740157480314965" top="0.59055118110236227" bottom="0.78740157480314965" header="0.19685039370078741" footer="0.39370078740157483"/>
  <pageSetup paperSize="9" orientation="portrait" r:id="rId1"/>
  <headerFooter scaleWithDoc="0" alignWithMargins="0"/>
  <colBreaks count="1" manualBreakCount="1">
    <brk id="11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表1.XLS</vt:lpstr>
      <vt:lpstr>5</vt:lpstr>
      <vt:lpstr>6</vt:lpstr>
      <vt:lpstr>7</vt:lpstr>
      <vt:lpstr>8</vt:lpstr>
      <vt:lpstr>9</vt:lpstr>
      <vt:lpstr>10</vt:lpstr>
      <vt:lpstr>11</vt:lpstr>
      <vt:lpstr>12</vt:lpstr>
      <vt:lpstr>'10'!Print_Area</vt:lpstr>
      <vt:lpstr>'11'!Print_Area</vt:lpstr>
      <vt:lpstr>'12'!Print_Area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伊丹市役所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s006724 大江亜由美</cp:lastModifiedBy>
  <cp:lastPrinted>2026-04-01T01:17:41Z</cp:lastPrinted>
  <dcterms:created xsi:type="dcterms:W3CDTF">2024-05-08T05:20:37Z</dcterms:created>
  <dcterms:modified xsi:type="dcterms:W3CDTF">2026-06-29T00:35:02Z</dcterms:modified>
</cp:coreProperties>
</file>