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62保健体育\なぎなた選抜大会\R5\HP掲載用データ\ファイル名変換\"/>
    </mc:Choice>
  </mc:AlternateContent>
  <bookViews>
    <workbookView xWindow="-105" yWindow="-105" windowWidth="23250" windowHeight="12450" tabRatio="900" firstSheet="1" activeTab="2"/>
  </bookViews>
  <sheets>
    <sheet name="①作業マニュアル" sheetId="1" r:id="rId1"/>
    <sheet name="②入力シート(記入例)" sheetId="2" r:id="rId2"/>
    <sheet name="③入力シート（こちらへ入力）" sheetId="3" r:id="rId3"/>
    <sheet name="作業用シート" sheetId="13" state="hidden" r:id="rId4"/>
    <sheet name="④参加申込書(記入例) " sheetId="4" r:id="rId5"/>
    <sheet name="⑤参加申込書(こちらを印刷)" sheetId="5" r:id="rId6"/>
    <sheet name="⑥文字確認シート" sheetId="6" r:id="rId7"/>
    <sheet name="⑦団体紹介（記入例）" sheetId="7" r:id="rId8"/>
    <sheet name="⑧団体紹介提出用" sheetId="8" r:id="rId9"/>
    <sheet name="⑨練習会場希望調査" sheetId="9" r:id="rId10"/>
    <sheet name="⑩練習相手ID申込" sheetId="10" r:id="rId11"/>
    <sheet name="⑪プログラム事前申込" sheetId="11" r:id="rId12"/>
    <sheet name="⑫欠場届" sheetId="12" r:id="rId13"/>
  </sheets>
  <definedNames>
    <definedName name="_xlnm.Print_Area" localSheetId="0">①作業マニュアル!$A$1:$K$104</definedName>
    <definedName name="_xlnm.Print_Area" localSheetId="1">'②入力シート(記入例)'!$A$1:$AJ$41</definedName>
    <definedName name="_xlnm.Print_Area" localSheetId="2">'③入力シート（こちらへ入力）'!$A$1:$AJ$41</definedName>
    <definedName name="_xlnm.Print_Area" localSheetId="4">'④参加申込書(記入例) '!$C$1:$AC$49</definedName>
    <definedName name="_xlnm.Print_Area" localSheetId="5">'⑤参加申込書(こちらを印刷)'!$B$1:$Y$42</definedName>
    <definedName name="_xlnm.Print_Area" localSheetId="9">⑨練習会場希望調査!$B$1:$K$21</definedName>
    <definedName name="_xlnm.Print_Area" localSheetId="11">⑪プログラム事前申込!$B$1:$J$25</definedName>
    <definedName name="_xlnm.Print_Area" localSheetId="12">⑫欠場届!$B$1:$AM$40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9" l="1"/>
  <c r="W24" i="12" l="1"/>
  <c r="G23" i="12"/>
  <c r="W21" i="12"/>
  <c r="G21" i="12"/>
  <c r="H20" i="12"/>
  <c r="AE19" i="12"/>
  <c r="AC19" i="12"/>
  <c r="AA19" i="12"/>
  <c r="Y19" i="12"/>
  <c r="W19" i="12"/>
  <c r="G19" i="12"/>
  <c r="W18" i="12"/>
  <c r="G18" i="12"/>
  <c r="R15" i="12"/>
  <c r="C15" i="12"/>
  <c r="AE7" i="12"/>
  <c r="AE4" i="12"/>
  <c r="E6" i="11"/>
  <c r="B6" i="11"/>
  <c r="G10" i="10"/>
  <c r="F10" i="10"/>
  <c r="E10" i="10"/>
  <c r="D10" i="10"/>
  <c r="C10" i="10"/>
  <c r="G9" i="10"/>
  <c r="E9" i="10"/>
  <c r="D9" i="10"/>
  <c r="C9" i="10"/>
  <c r="H5" i="10"/>
  <c r="G5" i="10"/>
  <c r="C5" i="10"/>
  <c r="F3" i="10"/>
  <c r="C10" i="8"/>
  <c r="A3" i="8"/>
  <c r="C1" i="8"/>
  <c r="A1" i="8"/>
  <c r="C10" i="7"/>
  <c r="A3" i="7"/>
  <c r="C1" i="7"/>
  <c r="A1" i="7"/>
  <c r="C28" i="6"/>
  <c r="H10" i="6"/>
  <c r="C10" i="6"/>
  <c r="S18" i="5"/>
  <c r="N18" i="5"/>
  <c r="N3" i="13" s="1"/>
  <c r="H18" i="5"/>
  <c r="D18" i="5"/>
  <c r="S17" i="5"/>
  <c r="N17" i="5"/>
  <c r="H17" i="5"/>
  <c r="D17" i="5"/>
  <c r="D15" i="5"/>
  <c r="N14" i="5"/>
  <c r="E14" i="5"/>
  <c r="R13" i="5"/>
  <c r="Q13" i="5"/>
  <c r="P13" i="5"/>
  <c r="O13" i="5"/>
  <c r="N13" i="5"/>
  <c r="D13" i="5"/>
  <c r="N12" i="5"/>
  <c r="D12" i="5"/>
  <c r="O9" i="5"/>
  <c r="K9" i="5"/>
  <c r="B9" i="5"/>
  <c r="U5" i="5"/>
  <c r="S5" i="5"/>
  <c r="Q5" i="5"/>
  <c r="U3" i="5"/>
  <c r="W18" i="4"/>
  <c r="R18" i="4"/>
  <c r="L18" i="4"/>
  <c r="H18" i="4"/>
  <c r="C12" i="6" s="1"/>
  <c r="W17" i="4"/>
  <c r="R17" i="4"/>
  <c r="L17" i="4"/>
  <c r="H17" i="4"/>
  <c r="H15" i="4"/>
  <c r="R14" i="4"/>
  <c r="I14" i="4"/>
  <c r="V13" i="4"/>
  <c r="U13" i="4"/>
  <c r="T13" i="4"/>
  <c r="S13" i="4"/>
  <c r="R13" i="4"/>
  <c r="H13" i="4"/>
  <c r="R12" i="4"/>
  <c r="H12" i="4"/>
  <c r="S9" i="4"/>
  <c r="O9" i="4"/>
  <c r="F9" i="4"/>
  <c r="Y5" i="4"/>
  <c r="W5" i="4"/>
  <c r="U5" i="4"/>
  <c r="Y3" i="4"/>
  <c r="E47" i="13"/>
  <c r="D34" i="13"/>
  <c r="K33" i="13"/>
  <c r="J33" i="13"/>
  <c r="I33" i="13"/>
  <c r="F33" i="13"/>
  <c r="E33" i="13"/>
  <c r="D33" i="13"/>
  <c r="B21" i="13"/>
  <c r="G15" i="13"/>
  <c r="B10" i="13"/>
  <c r="B9" i="13"/>
  <c r="B8" i="13"/>
  <c r="B22" i="13" s="1"/>
  <c r="E4" i="13"/>
  <c r="G9" i="13" s="1"/>
  <c r="D4" i="13"/>
  <c r="F14" i="13" s="1"/>
  <c r="C4" i="13"/>
  <c r="C10" i="13" s="1"/>
  <c r="B4" i="13"/>
  <c r="A15" i="13" s="1"/>
  <c r="B15" i="13" s="1"/>
  <c r="B28" i="13" s="1"/>
  <c r="O3" i="13"/>
  <c r="M3" i="13"/>
  <c r="L3" i="13"/>
  <c r="K3" i="13"/>
  <c r="A100" i="3"/>
  <c r="BB51" i="3"/>
  <c r="F43" i="13" s="1"/>
  <c r="AZ51" i="3"/>
  <c r="E43" i="13" s="1"/>
  <c r="AY51" i="3"/>
  <c r="D43" i="13" s="1"/>
  <c r="AY48" i="3"/>
  <c r="H12" i="6" s="1"/>
  <c r="Q40" i="3"/>
  <c r="AF39" i="3"/>
  <c r="F9" i="10" s="1"/>
  <c r="BI27" i="3"/>
  <c r="BG27" i="3"/>
  <c r="BE27" i="3"/>
  <c r="BC27" i="3"/>
  <c r="BB27" i="3"/>
  <c r="BA27" i="3"/>
  <c r="AZ27" i="3"/>
  <c r="AY27" i="3"/>
  <c r="AX27" i="3"/>
  <c r="AW27" i="3"/>
  <c r="AV27" i="3"/>
  <c r="AF27" i="3"/>
  <c r="BI26" i="3"/>
  <c r="BG26" i="3"/>
  <c r="BE26" i="3"/>
  <c r="BC26" i="3"/>
  <c r="BB26" i="3"/>
  <c r="BA26" i="3"/>
  <c r="AZ26" i="3"/>
  <c r="AY26" i="3"/>
  <c r="AX26" i="3"/>
  <c r="AW26" i="3"/>
  <c r="AV26" i="3"/>
  <c r="AF26" i="3"/>
  <c r="BI25" i="3"/>
  <c r="BG25" i="3"/>
  <c r="BE25" i="3"/>
  <c r="BC25" i="3"/>
  <c r="BB25" i="3"/>
  <c r="BA25" i="3"/>
  <c r="AZ25" i="3"/>
  <c r="AY25" i="3"/>
  <c r="AX25" i="3"/>
  <c r="AW25" i="3"/>
  <c r="AV25" i="3"/>
  <c r="AF25" i="3"/>
  <c r="BI24" i="3"/>
  <c r="BG24" i="3"/>
  <c r="BE24" i="3"/>
  <c r="BC24" i="3"/>
  <c r="BB24" i="3"/>
  <c r="BA24" i="3"/>
  <c r="AZ24" i="3"/>
  <c r="AY24" i="3"/>
  <c r="AX24" i="3"/>
  <c r="AW24" i="3"/>
  <c r="AV24" i="3"/>
  <c r="AF24" i="3"/>
  <c r="BI23" i="3"/>
  <c r="BG23" i="3"/>
  <c r="BE23" i="3"/>
  <c r="BC23" i="3"/>
  <c r="BB23" i="3"/>
  <c r="BA23" i="3"/>
  <c r="AZ23" i="3"/>
  <c r="AY23" i="3"/>
  <c r="AX23" i="3"/>
  <c r="AW23" i="3"/>
  <c r="AV23" i="3"/>
  <c r="AF23" i="3"/>
  <c r="BI22" i="3"/>
  <c r="BG22" i="3"/>
  <c r="BE22" i="3"/>
  <c r="BC22" i="3"/>
  <c r="BB22" i="3"/>
  <c r="BA22" i="3"/>
  <c r="AZ22" i="3"/>
  <c r="AY22" i="3"/>
  <c r="AX22" i="3"/>
  <c r="AW22" i="3"/>
  <c r="AV22" i="3"/>
  <c r="AF22" i="3"/>
  <c r="BI21" i="3"/>
  <c r="BG21" i="3"/>
  <c r="BE21" i="3"/>
  <c r="BC21" i="3"/>
  <c r="BB21" i="3"/>
  <c r="BA21" i="3"/>
  <c r="AZ21" i="3"/>
  <c r="AY21" i="3"/>
  <c r="AX21" i="3"/>
  <c r="AW21" i="3"/>
  <c r="AV21" i="3"/>
  <c r="AF21" i="3"/>
  <c r="BI20" i="3"/>
  <c r="BG20" i="3"/>
  <c r="BE20" i="3"/>
  <c r="BC20" i="3"/>
  <c r="BB20" i="3"/>
  <c r="BA20" i="3"/>
  <c r="AZ20" i="3"/>
  <c r="AY20" i="3"/>
  <c r="AX20" i="3"/>
  <c r="AW20" i="3"/>
  <c r="AV20" i="3"/>
  <c r="AF20" i="3"/>
  <c r="BI19" i="3"/>
  <c r="BG19" i="3"/>
  <c r="BE19" i="3"/>
  <c r="BC19" i="3"/>
  <c r="BB19" i="3"/>
  <c r="BA19" i="3"/>
  <c r="AZ19" i="3"/>
  <c r="AY19" i="3"/>
  <c r="AX19" i="3"/>
  <c r="AW19" i="3"/>
  <c r="AV19" i="3"/>
  <c r="AF19" i="3"/>
  <c r="BI18" i="3"/>
  <c r="BG18" i="3"/>
  <c r="BE18" i="3"/>
  <c r="BC18" i="3"/>
  <c r="BB18" i="3"/>
  <c r="BA18" i="3"/>
  <c r="AZ18" i="3"/>
  <c r="AY18" i="3"/>
  <c r="AX18" i="3"/>
  <c r="AW18" i="3"/>
  <c r="AV18" i="3"/>
  <c r="AF18" i="3"/>
  <c r="BI17" i="3"/>
  <c r="BG17" i="3"/>
  <c r="BE17" i="3"/>
  <c r="BC17" i="3"/>
  <c r="BB17" i="3"/>
  <c r="BA17" i="3"/>
  <c r="AZ17" i="3"/>
  <c r="AY17" i="3"/>
  <c r="AX17" i="3"/>
  <c r="AW17" i="3"/>
  <c r="AV17" i="3"/>
  <c r="AF17" i="3"/>
  <c r="BI16" i="3"/>
  <c r="BG16" i="3"/>
  <c r="BE16" i="3"/>
  <c r="BC16" i="3"/>
  <c r="BB16" i="3"/>
  <c r="BA16" i="3"/>
  <c r="AZ16" i="3"/>
  <c r="AY16" i="3"/>
  <c r="H32" i="6" s="1"/>
  <c r="AX16" i="3"/>
  <c r="AW16" i="3"/>
  <c r="AV16" i="3"/>
  <c r="AF16" i="3"/>
  <c r="BI15" i="3"/>
  <c r="BG15" i="3"/>
  <c r="BE15" i="3"/>
  <c r="BC15" i="3"/>
  <c r="BB15" i="3"/>
  <c r="BA15" i="3"/>
  <c r="AZ15" i="3"/>
  <c r="AY15" i="3"/>
  <c r="H30" i="6" s="1"/>
  <c r="AX15" i="3"/>
  <c r="AW15" i="3"/>
  <c r="AV15" i="3"/>
  <c r="AF15" i="3"/>
  <c r="BI14" i="3"/>
  <c r="BG14" i="3"/>
  <c r="BE14" i="3"/>
  <c r="BC14" i="3"/>
  <c r="BB14" i="3"/>
  <c r="BA14" i="3"/>
  <c r="AZ14" i="3"/>
  <c r="AY14" i="3"/>
  <c r="H28" i="6" s="1"/>
  <c r="AX14" i="3"/>
  <c r="AW14" i="3"/>
  <c r="AV14" i="3"/>
  <c r="AF14" i="3"/>
  <c r="BI13" i="3"/>
  <c r="BG13" i="3"/>
  <c r="BE13" i="3"/>
  <c r="BC13" i="3"/>
  <c r="BB13" i="3"/>
  <c r="BA13" i="3"/>
  <c r="AZ13" i="3"/>
  <c r="AY13" i="3"/>
  <c r="H26" i="6" s="1"/>
  <c r="AX13" i="3"/>
  <c r="AW13" i="3"/>
  <c r="AV13" i="3"/>
  <c r="AF13" i="3"/>
  <c r="BI12" i="3"/>
  <c r="BG12" i="3"/>
  <c r="BE12" i="3"/>
  <c r="BC12" i="3"/>
  <c r="BB12" i="3"/>
  <c r="BA12" i="3"/>
  <c r="AZ12" i="3"/>
  <c r="AY12" i="3"/>
  <c r="H24" i="6" s="1"/>
  <c r="AX12" i="3"/>
  <c r="AW12" i="3"/>
  <c r="AV12" i="3"/>
  <c r="AF12" i="3"/>
  <c r="BI11" i="3"/>
  <c r="BG11" i="3"/>
  <c r="BE11" i="3"/>
  <c r="BC11" i="3"/>
  <c r="BB11" i="3"/>
  <c r="BA11" i="3"/>
  <c r="AZ11" i="3"/>
  <c r="AY11" i="3"/>
  <c r="H22" i="6" s="1"/>
  <c r="AX11" i="3"/>
  <c r="AW11" i="3"/>
  <c r="AV11" i="3"/>
  <c r="AF11" i="3"/>
  <c r="BI10" i="3"/>
  <c r="BG10" i="3"/>
  <c r="BE10" i="3"/>
  <c r="BC10" i="3"/>
  <c r="BB10" i="3"/>
  <c r="BA10" i="3"/>
  <c r="AZ10" i="3"/>
  <c r="AY10" i="3"/>
  <c r="H20" i="6" s="1"/>
  <c r="AX10" i="3"/>
  <c r="AW10" i="3"/>
  <c r="AV10" i="3"/>
  <c r="AF10" i="3"/>
  <c r="BI9" i="3"/>
  <c r="BG9" i="3"/>
  <c r="BE9" i="3"/>
  <c r="BC9" i="3"/>
  <c r="BB9" i="3"/>
  <c r="BA9" i="3"/>
  <c r="AZ9" i="3"/>
  <c r="AY9" i="3"/>
  <c r="H18" i="6" s="1"/>
  <c r="AX9" i="3"/>
  <c r="AW9" i="3"/>
  <c r="AV9" i="3"/>
  <c r="AF9" i="3"/>
  <c r="BI8" i="3"/>
  <c r="BG8" i="3"/>
  <c r="BE8" i="3"/>
  <c r="BC8" i="3"/>
  <c r="BB8" i="3"/>
  <c r="BA8" i="3"/>
  <c r="AZ8" i="3"/>
  <c r="AY8" i="3"/>
  <c r="H16" i="6" s="1"/>
  <c r="AX8" i="3"/>
  <c r="AW8" i="3"/>
  <c r="AV8" i="3"/>
  <c r="AF8" i="3"/>
  <c r="BG7" i="3"/>
  <c r="BE7" i="3"/>
  <c r="BC7" i="3"/>
  <c r="BB7" i="3"/>
  <c r="BA7" i="3"/>
  <c r="AZ7" i="3"/>
  <c r="AY7" i="3"/>
  <c r="H14" i="6" s="1"/>
  <c r="AX7" i="3"/>
  <c r="AW7" i="3"/>
  <c r="BE39" i="3" s="1"/>
  <c r="AV7" i="3"/>
  <c r="BE33" i="3" s="1"/>
  <c r="AF7" i="3"/>
  <c r="BI7" i="3" s="1"/>
  <c r="A102" i="2"/>
  <c r="BF44" i="2"/>
  <c r="Z36" i="4" s="1"/>
  <c r="BA44" i="2"/>
  <c r="Q41" i="2"/>
  <c r="BI40" i="2"/>
  <c r="BE40" i="2"/>
  <c r="BB40" i="2"/>
  <c r="U31" i="4" s="1"/>
  <c r="BI39" i="2"/>
  <c r="BE39" i="2"/>
  <c r="BB39" i="2"/>
  <c r="U30" i="4" s="1"/>
  <c r="AF39" i="2"/>
  <c r="BC33" i="2"/>
  <c r="BD33" i="2" s="1"/>
  <c r="X26" i="4" s="1"/>
  <c r="BC32" i="2"/>
  <c r="BD32" i="2" s="1"/>
  <c r="X25" i="4" s="1"/>
  <c r="BC31" i="2"/>
  <c r="BD31" i="2" s="1"/>
  <c r="X24" i="4" s="1"/>
  <c r="BC30" i="2"/>
  <c r="BD30" i="2" s="1"/>
  <c r="X23" i="4" s="1"/>
  <c r="K30" i="2"/>
  <c r="K29" i="2"/>
  <c r="BI27" i="2"/>
  <c r="BG27" i="2"/>
  <c r="BE27" i="2"/>
  <c r="BC27" i="2"/>
  <c r="BB27" i="2"/>
  <c r="BA27" i="2"/>
  <c r="AZ27" i="2"/>
  <c r="AY27" i="2"/>
  <c r="AX27" i="2"/>
  <c r="AW27" i="2"/>
  <c r="AV27" i="2"/>
  <c r="BI26" i="2"/>
  <c r="BG26" i="2"/>
  <c r="BE26" i="2"/>
  <c r="BC26" i="2"/>
  <c r="BB26" i="2"/>
  <c r="BA26" i="2"/>
  <c r="AZ26" i="2"/>
  <c r="AY26" i="2"/>
  <c r="AX26" i="2"/>
  <c r="AW26" i="2"/>
  <c r="AV26" i="2"/>
  <c r="K26" i="2"/>
  <c r="BI25" i="2"/>
  <c r="BG25" i="2"/>
  <c r="BE25" i="2"/>
  <c r="BC25" i="2"/>
  <c r="BB25" i="2"/>
  <c r="BA25" i="2"/>
  <c r="AZ25" i="2"/>
  <c r="AY25" i="2"/>
  <c r="AX25" i="2"/>
  <c r="AW25" i="2"/>
  <c r="AV25" i="2"/>
  <c r="K25" i="2"/>
  <c r="BI24" i="2"/>
  <c r="BG24" i="2"/>
  <c r="BE24" i="2"/>
  <c r="BC24" i="2"/>
  <c r="BB24" i="2"/>
  <c r="BA24" i="2"/>
  <c r="AZ24" i="2"/>
  <c r="AY24" i="2"/>
  <c r="AX24" i="2"/>
  <c r="AW24" i="2"/>
  <c r="AV24" i="2"/>
  <c r="BI23" i="2"/>
  <c r="BG23" i="2"/>
  <c r="BE23" i="2"/>
  <c r="BC23" i="2"/>
  <c r="BB23" i="2"/>
  <c r="BA23" i="2"/>
  <c r="AZ23" i="2"/>
  <c r="AY23" i="2"/>
  <c r="AX23" i="2"/>
  <c r="AW23" i="2"/>
  <c r="AV23" i="2"/>
  <c r="K23" i="2"/>
  <c r="BI22" i="2"/>
  <c r="BG22" i="2"/>
  <c r="BE22" i="2"/>
  <c r="BC22" i="2"/>
  <c r="BB22" i="2"/>
  <c r="BA22" i="2"/>
  <c r="AZ22" i="2"/>
  <c r="AY22" i="2"/>
  <c r="AX22" i="2"/>
  <c r="AW22" i="2"/>
  <c r="AV22" i="2"/>
  <c r="K22" i="2"/>
  <c r="BI21" i="2"/>
  <c r="BG21" i="2"/>
  <c r="BE21" i="2"/>
  <c r="BC21" i="2"/>
  <c r="BB21" i="2"/>
  <c r="BA21" i="2"/>
  <c r="AZ21" i="2"/>
  <c r="AY21" i="2"/>
  <c r="AX21" i="2"/>
  <c r="AW21" i="2"/>
  <c r="AV21" i="2"/>
  <c r="BI20" i="2"/>
  <c r="BG20" i="2"/>
  <c r="BE20" i="2"/>
  <c r="BC20" i="2"/>
  <c r="BB20" i="2"/>
  <c r="BA20" i="2"/>
  <c r="AZ20" i="2"/>
  <c r="AY20" i="2"/>
  <c r="AX20" i="2"/>
  <c r="AW20" i="2"/>
  <c r="AV20" i="2"/>
  <c r="BI19" i="2"/>
  <c r="BG19" i="2"/>
  <c r="BE19" i="2"/>
  <c r="BC19" i="2"/>
  <c r="BB19" i="2"/>
  <c r="BA19" i="2"/>
  <c r="AZ19" i="2"/>
  <c r="AY19" i="2"/>
  <c r="AX19" i="2"/>
  <c r="AW19" i="2"/>
  <c r="BA41" i="2" s="1"/>
  <c r="AV19" i="2"/>
  <c r="BI18" i="2"/>
  <c r="BG18" i="2"/>
  <c r="BE18" i="2"/>
  <c r="BC18" i="2"/>
  <c r="BB18" i="2"/>
  <c r="BA18" i="2"/>
  <c r="AZ18" i="2"/>
  <c r="AY18" i="2"/>
  <c r="AX18" i="2"/>
  <c r="AW18" i="2"/>
  <c r="AV18" i="2"/>
  <c r="BI17" i="2"/>
  <c r="BG17" i="2"/>
  <c r="BE17" i="2"/>
  <c r="BC17" i="2"/>
  <c r="BB17" i="2"/>
  <c r="BA17" i="2"/>
  <c r="AZ17" i="2"/>
  <c r="AY17" i="2"/>
  <c r="AX17" i="2"/>
  <c r="AW17" i="2"/>
  <c r="AV17" i="2"/>
  <c r="BI16" i="2"/>
  <c r="BG16" i="2"/>
  <c r="BE16" i="2"/>
  <c r="BC16" i="2"/>
  <c r="BB16" i="2"/>
  <c r="BA16" i="2"/>
  <c r="AZ16" i="2"/>
  <c r="AY16" i="2"/>
  <c r="C32" i="6" s="1"/>
  <c r="AX16" i="2"/>
  <c r="AW16" i="2"/>
  <c r="AV16" i="2"/>
  <c r="BI15" i="2"/>
  <c r="BG15" i="2"/>
  <c r="BE15" i="2"/>
  <c r="BC15" i="2"/>
  <c r="BB15" i="2"/>
  <c r="BA15" i="2"/>
  <c r="AZ15" i="2"/>
  <c r="AY15" i="2"/>
  <c r="C30" i="6" s="1"/>
  <c r="AX15" i="2"/>
  <c r="AW15" i="2"/>
  <c r="AV15" i="2"/>
  <c r="L15" i="2"/>
  <c r="BI14" i="2"/>
  <c r="BG14" i="2"/>
  <c r="BE14" i="2"/>
  <c r="BC14" i="2"/>
  <c r="BB14" i="2"/>
  <c r="BA14" i="2"/>
  <c r="AZ14" i="2"/>
  <c r="AY14" i="2"/>
  <c r="AX14" i="2"/>
  <c r="AW14" i="2"/>
  <c r="BH41" i="2" s="1"/>
  <c r="AB32" i="4" s="1"/>
  <c r="AV14" i="2"/>
  <c r="BI13" i="2"/>
  <c r="BG13" i="2"/>
  <c r="BE13" i="2"/>
  <c r="BC13" i="2"/>
  <c r="BB13" i="2"/>
  <c r="BA13" i="2"/>
  <c r="AZ13" i="2"/>
  <c r="AY13" i="2"/>
  <c r="C26" i="6" s="1"/>
  <c r="AX13" i="2"/>
  <c r="AW13" i="2"/>
  <c r="AV13" i="2"/>
  <c r="BG12" i="2"/>
  <c r="BE12" i="2"/>
  <c r="BC12" i="2"/>
  <c r="BC44" i="2" s="1"/>
  <c r="BD44" i="2" s="1"/>
  <c r="X36" i="4" s="1"/>
  <c r="BB12" i="2"/>
  <c r="BA12" i="2"/>
  <c r="AZ12" i="2"/>
  <c r="AY12" i="2"/>
  <c r="C24" i="6" s="1"/>
  <c r="AX12" i="2"/>
  <c r="AW12" i="2"/>
  <c r="AV12" i="2"/>
  <c r="AF12" i="2"/>
  <c r="BI12" i="2" s="1"/>
  <c r="M12" i="2"/>
  <c r="BI11" i="2"/>
  <c r="BG11" i="2"/>
  <c r="BE11" i="2"/>
  <c r="BC11" i="2"/>
  <c r="BB11" i="2"/>
  <c r="BA11" i="2"/>
  <c r="AZ11" i="2"/>
  <c r="AY11" i="2"/>
  <c r="C22" i="6" s="1"/>
  <c r="AX11" i="2"/>
  <c r="AW11" i="2"/>
  <c r="AV11" i="2"/>
  <c r="AF11" i="2"/>
  <c r="BG10" i="2"/>
  <c r="BE10" i="2"/>
  <c r="BC10" i="2"/>
  <c r="BB10" i="2"/>
  <c r="BA10" i="2"/>
  <c r="AZ10" i="2"/>
  <c r="AY10" i="2"/>
  <c r="C20" i="6" s="1"/>
  <c r="AX10" i="2"/>
  <c r="AW10" i="2"/>
  <c r="AV10" i="2"/>
  <c r="AF10" i="2"/>
  <c r="BI10" i="2" s="1"/>
  <c r="BG9" i="2"/>
  <c r="BE9" i="2"/>
  <c r="BF40" i="2" s="1"/>
  <c r="Z31" i="4" s="1"/>
  <c r="BC9" i="2"/>
  <c r="BB9" i="2"/>
  <c r="BA9" i="2"/>
  <c r="AZ9" i="2"/>
  <c r="AY9" i="2"/>
  <c r="C18" i="6" s="1"/>
  <c r="AX9" i="2"/>
  <c r="AW9" i="2"/>
  <c r="AV9" i="2"/>
  <c r="AF9" i="2"/>
  <c r="BI9" i="2" s="1"/>
  <c r="BG8" i="2"/>
  <c r="BE8" i="2"/>
  <c r="BC8" i="2"/>
  <c r="BB8" i="2"/>
  <c r="BA8" i="2"/>
  <c r="AZ8" i="2"/>
  <c r="AY8" i="2"/>
  <c r="C16" i="6" s="1"/>
  <c r="AX8" i="2"/>
  <c r="AW8" i="2"/>
  <c r="AV8" i="2"/>
  <c r="AF8" i="2"/>
  <c r="BI8" i="2" s="1"/>
  <c r="BG7" i="2"/>
  <c r="BE7" i="2"/>
  <c r="BF39" i="2" s="1"/>
  <c r="Z30" i="4" s="1"/>
  <c r="BC7" i="2"/>
  <c r="BB7" i="2"/>
  <c r="BA7" i="2"/>
  <c r="AZ7" i="2"/>
  <c r="AY7" i="2"/>
  <c r="C14" i="6" s="1"/>
  <c r="AX7" i="2"/>
  <c r="AW7" i="2"/>
  <c r="AZ45" i="2" s="1"/>
  <c r="O37" i="4" s="1"/>
  <c r="AV7" i="2"/>
  <c r="AZ33" i="2" s="1"/>
  <c r="O26" i="4" s="1"/>
  <c r="AF7" i="2"/>
  <c r="BI7" i="2" s="1"/>
  <c r="BC31" i="3" l="1"/>
  <c r="BD31" i="3" s="1"/>
  <c r="T24" i="5" s="1"/>
  <c r="BH30" i="3"/>
  <c r="X23" i="5" s="1"/>
  <c r="BC29" i="3"/>
  <c r="BD29" i="3" s="1"/>
  <c r="T22" i="5" s="1"/>
  <c r="BJ31" i="3"/>
  <c r="R24" i="5" s="1"/>
  <c r="BJ29" i="3"/>
  <c r="R22" i="5" s="1"/>
  <c r="AY33" i="3"/>
  <c r="C26" i="5" s="1"/>
  <c r="BA30" i="3"/>
  <c r="BF31" i="3"/>
  <c r="V24" i="5" s="1"/>
  <c r="BB32" i="3"/>
  <c r="D14" i="8" s="1"/>
  <c r="BH29" i="3"/>
  <c r="X22" i="5" s="1"/>
  <c r="BC30" i="3"/>
  <c r="BD30" i="3" s="1"/>
  <c r="T23" i="5" s="1"/>
  <c r="BJ30" i="3"/>
  <c r="R23" i="5" s="1"/>
  <c r="BH31" i="3"/>
  <c r="X24" i="5" s="1"/>
  <c r="BG32" i="3"/>
  <c r="BF33" i="3"/>
  <c r="V26" i="5" s="1"/>
  <c r="BF29" i="3"/>
  <c r="V22" i="5" s="1"/>
  <c r="BI30" i="3"/>
  <c r="AZ33" i="3"/>
  <c r="K26" i="5" s="1"/>
  <c r="BA29" i="3"/>
  <c r="BI29" i="3"/>
  <c r="BF30" i="3"/>
  <c r="V23" i="5" s="1"/>
  <c r="BA31" i="3"/>
  <c r="BI31" i="3"/>
  <c r="BJ32" i="3"/>
  <c r="R25" i="5" s="1"/>
  <c r="BJ33" i="3"/>
  <c r="R26" i="5" s="1"/>
  <c r="C39" i="13"/>
  <c r="C34" i="13"/>
  <c r="C22" i="13"/>
  <c r="C23" i="13"/>
  <c r="F8" i="13"/>
  <c r="C21" i="13"/>
  <c r="C27" i="13"/>
  <c r="C28" i="13"/>
  <c r="F10" i="13"/>
  <c r="D47" i="13"/>
  <c r="G8" i="13"/>
  <c r="G10" i="13"/>
  <c r="G14" i="13"/>
  <c r="C43" i="13"/>
  <c r="C9" i="13"/>
  <c r="B33" i="13"/>
  <c r="D27" i="13"/>
  <c r="D21" i="13"/>
  <c r="D39" i="13"/>
  <c r="D23" i="13"/>
  <c r="D28" i="13"/>
  <c r="D22" i="13"/>
  <c r="BG30" i="2"/>
  <c r="BA45" i="2"/>
  <c r="BF39" i="3"/>
  <c r="V30" i="5" s="1"/>
  <c r="BE40" i="3"/>
  <c r="BE41" i="3"/>
  <c r="BE45" i="3"/>
  <c r="BB29" i="2"/>
  <c r="BA30" i="2"/>
  <c r="BA31" i="2"/>
  <c r="BA32" i="2"/>
  <c r="BA33" i="2"/>
  <c r="AZ39" i="2"/>
  <c r="O30" i="4" s="1"/>
  <c r="AZ40" i="2"/>
  <c r="O31" i="4" s="1"/>
  <c r="AY41" i="2"/>
  <c r="G32" i="4" s="1"/>
  <c r="AY44" i="2"/>
  <c r="G36" i="4" s="1"/>
  <c r="BB45" i="2"/>
  <c r="U37" i="4" s="1"/>
  <c r="BE32" i="3"/>
  <c r="BG33" i="3"/>
  <c r="BG39" i="3"/>
  <c r="BF40" i="3"/>
  <c r="V31" i="5" s="1"/>
  <c r="BF41" i="3"/>
  <c r="V32" i="5" s="1"/>
  <c r="BF44" i="3"/>
  <c r="V36" i="5" s="1"/>
  <c r="BF45" i="3"/>
  <c r="V37" i="5" s="1"/>
  <c r="C15" i="13"/>
  <c r="BA29" i="2"/>
  <c r="AZ30" i="2"/>
  <c r="O23" i="4" s="1"/>
  <c r="AZ31" i="2"/>
  <c r="O24" i="4" s="1"/>
  <c r="AZ32" i="2"/>
  <c r="O25" i="4" s="1"/>
  <c r="AY39" i="2"/>
  <c r="G30" i="4" s="1"/>
  <c r="AY40" i="2"/>
  <c r="G31" i="4" s="1"/>
  <c r="BJ41" i="2"/>
  <c r="V32" i="4" s="1"/>
  <c r="BE44" i="3"/>
  <c r="J3" i="13"/>
  <c r="BC29" i="2"/>
  <c r="BD29" i="2" s="1"/>
  <c r="X22" i="4" s="1"/>
  <c r="BB30" i="2"/>
  <c r="BB31" i="2"/>
  <c r="BB32" i="2"/>
  <c r="BB33" i="2"/>
  <c r="BA39" i="2"/>
  <c r="BA40" i="2"/>
  <c r="AZ41" i="2"/>
  <c r="O32" i="4" s="1"/>
  <c r="AZ44" i="2"/>
  <c r="O36" i="4" s="1"/>
  <c r="BC45" i="2"/>
  <c r="BD45" i="2" s="1"/>
  <c r="X37" i="4" s="1"/>
  <c r="BE29" i="3"/>
  <c r="BE30" i="3"/>
  <c r="BE31" i="3"/>
  <c r="BF32" i="3"/>
  <c r="V25" i="5" s="1"/>
  <c r="BH33" i="3"/>
  <c r="X26" i="5" s="1"/>
  <c r="BH39" i="3"/>
  <c r="X30" i="5" s="1"/>
  <c r="BG40" i="3"/>
  <c r="BG41" i="3"/>
  <c r="BG44" i="3"/>
  <c r="BG45" i="3"/>
  <c r="C15" i="8"/>
  <c r="BI39" i="3"/>
  <c r="BH40" i="3"/>
  <c r="X31" i="5" s="1"/>
  <c r="BH41" i="3"/>
  <c r="X32" i="5" s="1"/>
  <c r="BH44" i="3"/>
  <c r="X36" i="5" s="1"/>
  <c r="BH45" i="3"/>
  <c r="X37" i="5" s="1"/>
  <c r="BE29" i="2"/>
  <c r="BC39" i="2"/>
  <c r="BD39" i="2" s="1"/>
  <c r="X30" i="4" s="1"/>
  <c r="BC40" i="2"/>
  <c r="BD40" i="2" s="1"/>
  <c r="X31" i="4" s="1"/>
  <c r="BB41" i="2"/>
  <c r="U32" i="4" s="1"/>
  <c r="BB44" i="2"/>
  <c r="U36" i="4" s="1"/>
  <c r="BF45" i="2"/>
  <c r="Z37" i="4" s="1"/>
  <c r="BG29" i="3"/>
  <c r="BG30" i="3"/>
  <c r="BG31" i="3"/>
  <c r="BH32" i="3"/>
  <c r="X25" i="5" s="1"/>
  <c r="BJ39" i="3"/>
  <c r="R30" i="5" s="1"/>
  <c r="BI40" i="3"/>
  <c r="BI41" i="3"/>
  <c r="BI44" i="3"/>
  <c r="BI45" i="3"/>
  <c r="A14" i="13"/>
  <c r="B14" i="13" s="1"/>
  <c r="B27" i="13" s="1"/>
  <c r="F15" i="13"/>
  <c r="B23" i="13"/>
  <c r="BF29" i="2"/>
  <c r="Z22" i="4" s="1"/>
  <c r="BE30" i="2"/>
  <c r="BE31" i="2"/>
  <c r="BE32" i="2"/>
  <c r="BE33" i="2"/>
  <c r="BC41" i="2"/>
  <c r="BD41" i="2" s="1"/>
  <c r="X32" i="4" s="1"/>
  <c r="BH45" i="2"/>
  <c r="AB37" i="4" s="1"/>
  <c r="AY39" i="3"/>
  <c r="BJ40" i="3"/>
  <c r="R31" i="5" s="1"/>
  <c r="BJ41" i="3"/>
  <c r="R32" i="5" s="1"/>
  <c r="BJ44" i="3"/>
  <c r="R36" i="5" s="1"/>
  <c r="BJ45" i="3"/>
  <c r="R37" i="5" s="1"/>
  <c r="BG29" i="2"/>
  <c r="BF30" i="2"/>
  <c r="Z23" i="4" s="1"/>
  <c r="BF31" i="2"/>
  <c r="Z24" i="4" s="1"/>
  <c r="BF32" i="2"/>
  <c r="Z25" i="4" s="1"/>
  <c r="BF33" i="2"/>
  <c r="Z26" i="4" s="1"/>
  <c r="BJ45" i="2"/>
  <c r="V37" i="4" s="1"/>
  <c r="AZ39" i="3"/>
  <c r="AY40" i="3"/>
  <c r="AY41" i="3"/>
  <c r="AY44" i="3"/>
  <c r="AY45" i="3"/>
  <c r="C14" i="13"/>
  <c r="BG31" i="2"/>
  <c r="BG32" i="2"/>
  <c r="BG33" i="2"/>
  <c r="BE41" i="2"/>
  <c r="BA39" i="3"/>
  <c r="AZ40" i="3"/>
  <c r="AZ44" i="3"/>
  <c r="BI29" i="2"/>
  <c r="BH30" i="2"/>
  <c r="AB23" i="4" s="1"/>
  <c r="BH31" i="2"/>
  <c r="AB24" i="4" s="1"/>
  <c r="BH32" i="2"/>
  <c r="AB25" i="4" s="1"/>
  <c r="BH33" i="2"/>
  <c r="AB26" i="4" s="1"/>
  <c r="BG39" i="2"/>
  <c r="BG40" i="2"/>
  <c r="BF41" i="2"/>
  <c r="Z32" i="4" s="1"/>
  <c r="BH44" i="2"/>
  <c r="AB36" i="4" s="1"/>
  <c r="AY29" i="3"/>
  <c r="AY30" i="3"/>
  <c r="AY31" i="3"/>
  <c r="AY32" i="3"/>
  <c r="BB33" i="3"/>
  <c r="BB39" i="3"/>
  <c r="BA40" i="3"/>
  <c r="BA41" i="3"/>
  <c r="BA44" i="3"/>
  <c r="BA45" i="3"/>
  <c r="F9" i="13"/>
  <c r="C33" i="13"/>
  <c r="AZ41" i="3"/>
  <c r="AZ45" i="3"/>
  <c r="BJ29" i="2"/>
  <c r="V22" i="4" s="1"/>
  <c r="BI30" i="2"/>
  <c r="BI31" i="2"/>
  <c r="BI32" i="2"/>
  <c r="BI33" i="2"/>
  <c r="BH39" i="2"/>
  <c r="AB30" i="4" s="1"/>
  <c r="BH40" i="2"/>
  <c r="AB31" i="4" s="1"/>
  <c r="BG41" i="2"/>
  <c r="BJ44" i="2"/>
  <c r="V36" i="4" s="1"/>
  <c r="AZ29" i="3"/>
  <c r="AZ30" i="3"/>
  <c r="AZ31" i="3"/>
  <c r="AZ32" i="3"/>
  <c r="BC33" i="3"/>
  <c r="BD33" i="3" s="1"/>
  <c r="T26" i="5" s="1"/>
  <c r="BC39" i="3"/>
  <c r="BD39" i="3" s="1"/>
  <c r="T30" i="5" s="1"/>
  <c r="BB40" i="3"/>
  <c r="BB41" i="3"/>
  <c r="BB44" i="3"/>
  <c r="BB45" i="3"/>
  <c r="C47" i="13"/>
  <c r="BH29" i="2"/>
  <c r="AB22" i="4" s="1"/>
  <c r="AY29" i="2"/>
  <c r="BJ30" i="2"/>
  <c r="V23" i="4" s="1"/>
  <c r="BJ32" i="2"/>
  <c r="V25" i="4" s="1"/>
  <c r="AY45" i="2"/>
  <c r="G37" i="4" s="1"/>
  <c r="BC40" i="3"/>
  <c r="BD40" i="3" s="1"/>
  <c r="T31" i="5" s="1"/>
  <c r="BC41" i="3"/>
  <c r="BD41" i="3" s="1"/>
  <c r="T32" i="5" s="1"/>
  <c r="BC44" i="3"/>
  <c r="BD44" i="3" s="1"/>
  <c r="T36" i="5" s="1"/>
  <c r="BC45" i="3"/>
  <c r="BD45" i="3" s="1"/>
  <c r="T37" i="5" s="1"/>
  <c r="BJ31" i="2"/>
  <c r="V24" i="4" s="1"/>
  <c r="BJ33" i="2"/>
  <c r="V26" i="4" s="1"/>
  <c r="AZ29" i="2"/>
  <c r="O22" i="4" s="1"/>
  <c r="AY30" i="2"/>
  <c r="AY31" i="2"/>
  <c r="AY32" i="2"/>
  <c r="AY33" i="2"/>
  <c r="BJ39" i="2"/>
  <c r="V30" i="4" s="1"/>
  <c r="BJ40" i="2"/>
  <c r="V31" i="4" s="1"/>
  <c r="BI41" i="2"/>
  <c r="BB29" i="3"/>
  <c r="BB30" i="3"/>
  <c r="BB31" i="3"/>
  <c r="BC32" i="3"/>
  <c r="BD32" i="3" s="1"/>
  <c r="T25" i="5" s="1"/>
  <c r="I3" i="13"/>
  <c r="C8" i="13"/>
  <c r="N39" i="13" l="1"/>
  <c r="Q25" i="5"/>
  <c r="O39" i="13"/>
  <c r="F21" i="13"/>
  <c r="Q30" i="5"/>
  <c r="D11" i="8"/>
  <c r="Q22" i="5"/>
  <c r="Q26" i="5"/>
  <c r="D15" i="8"/>
  <c r="C32" i="5"/>
  <c r="D10" i="13"/>
  <c r="E23" i="13" s="1"/>
  <c r="C25" i="5"/>
  <c r="L39" i="13"/>
  <c r="C14" i="8"/>
  <c r="C31" i="5"/>
  <c r="D9" i="13"/>
  <c r="E22" i="13" s="1"/>
  <c r="C30" i="5"/>
  <c r="D8" i="13"/>
  <c r="E21" i="13" s="1"/>
  <c r="K30" i="5"/>
  <c r="E8" i="13"/>
  <c r="U26" i="4"/>
  <c r="D15" i="7"/>
  <c r="D14" i="7"/>
  <c r="U25" i="4"/>
  <c r="M39" i="13"/>
  <c r="K25" i="5"/>
  <c r="K24" i="5"/>
  <c r="K39" i="13"/>
  <c r="K37" i="5"/>
  <c r="E15" i="13"/>
  <c r="C23" i="5"/>
  <c r="G39" i="13"/>
  <c r="C12" i="8"/>
  <c r="K31" i="5"/>
  <c r="E9" i="13"/>
  <c r="G25" i="4"/>
  <c r="C14" i="7"/>
  <c r="K23" i="5"/>
  <c r="I39" i="13"/>
  <c r="K32" i="5"/>
  <c r="E10" i="13"/>
  <c r="E39" i="13"/>
  <c r="C11" i="8"/>
  <c r="C22" i="5"/>
  <c r="D13" i="7"/>
  <c r="U24" i="4"/>
  <c r="C13" i="7"/>
  <c r="G24" i="4"/>
  <c r="F39" i="13"/>
  <c r="K22" i="5"/>
  <c r="U23" i="4"/>
  <c r="D12" i="7"/>
  <c r="Q31" i="5"/>
  <c r="F22" i="13"/>
  <c r="C36" i="5"/>
  <c r="D14" i="13"/>
  <c r="E27" i="13" s="1"/>
  <c r="J39" i="13"/>
  <c r="C13" i="8"/>
  <c r="C24" i="5"/>
  <c r="G23" i="4"/>
  <c r="C12" i="7"/>
  <c r="K36" i="5"/>
  <c r="E14" i="13"/>
  <c r="C11" i="7"/>
  <c r="G22" i="4"/>
  <c r="G26" i="4"/>
  <c r="C15" i="7"/>
  <c r="Q37" i="5"/>
  <c r="F28" i="13"/>
  <c r="D13" i="8"/>
  <c r="Q24" i="5"/>
  <c r="Q36" i="5"/>
  <c r="F27" i="13"/>
  <c r="Q23" i="5"/>
  <c r="D12" i="8"/>
  <c r="F23" i="13"/>
  <c r="Q32" i="5"/>
  <c r="C37" i="5"/>
  <c r="D15" i="13"/>
  <c r="E28" i="13" s="1"/>
  <c r="D11" i="7"/>
  <c r="U22" i="4"/>
</calcChain>
</file>

<file path=xl/sharedStrings.xml><?xml version="1.0" encoding="utf-8"?>
<sst xmlns="http://schemas.openxmlformats.org/spreadsheetml/2006/main" count="1250" uniqueCount="430">
  <si>
    <t>参加申込書の作成作業等について</t>
    <rPh sb="0" eb="2">
      <t>サンカ</t>
    </rPh>
    <rPh sb="2" eb="4">
      <t>モウシコミ</t>
    </rPh>
    <rPh sb="4" eb="5">
      <t>ショ</t>
    </rPh>
    <rPh sb="6" eb="8">
      <t>サクセイ</t>
    </rPh>
    <rPh sb="8" eb="10">
      <t>サギョウ</t>
    </rPh>
    <rPh sb="10" eb="11">
      <t>トウ</t>
    </rPh>
    <phoneticPr fontId="2"/>
  </si>
  <si>
    <t>１　作成する書類等について</t>
    <rPh sb="2" eb="4">
      <t>サクセイ</t>
    </rPh>
    <rPh sb="6" eb="8">
      <t>ショルイ</t>
    </rPh>
    <rPh sb="8" eb="9">
      <t>トウ</t>
    </rPh>
    <phoneticPr fontId="2"/>
  </si>
  <si>
    <t>　出場校は、以下の作業を行ってください。</t>
    <rPh sb="1" eb="4">
      <t>シュツジョウコウ</t>
    </rPh>
    <rPh sb="6" eb="8">
      <t>イカ</t>
    </rPh>
    <rPh sb="9" eb="11">
      <t>サギョウ</t>
    </rPh>
    <rPh sb="12" eb="13">
      <t>オコナ</t>
    </rPh>
    <phoneticPr fontId="2"/>
  </si>
  <si>
    <t>　①「参加申込書」入力シートにデータを入力する。　　　　　　　　　　※詳細は記入例を参照してください。</t>
    <rPh sb="3" eb="5">
      <t>サンカ</t>
    </rPh>
    <rPh sb="5" eb="8">
      <t>モウシコミショ</t>
    </rPh>
    <rPh sb="9" eb="11">
      <t>ニュウリョク</t>
    </rPh>
    <rPh sb="19" eb="21">
      <t>ニュウリョク</t>
    </rPh>
    <rPh sb="35" eb="37">
      <t>ショウサイ</t>
    </rPh>
    <rPh sb="38" eb="40">
      <t>キニュウ</t>
    </rPh>
    <rPh sb="40" eb="41">
      <t>レイ</t>
    </rPh>
    <rPh sb="42" eb="44">
      <t>サンショウ</t>
    </rPh>
    <phoneticPr fontId="2"/>
  </si>
  <si>
    <t>　②作成した参加申込書を2部印刷し、学校長印を押印する。</t>
    <rPh sb="2" eb="4">
      <t>サクセイ</t>
    </rPh>
    <rPh sb="6" eb="8">
      <t>サンカ</t>
    </rPh>
    <rPh sb="8" eb="11">
      <t>モウシコミショ</t>
    </rPh>
    <rPh sb="13" eb="14">
      <t>ブ</t>
    </rPh>
    <rPh sb="14" eb="16">
      <t>インサツ</t>
    </rPh>
    <rPh sb="18" eb="20">
      <t>ガッコウ</t>
    </rPh>
    <rPh sb="20" eb="22">
      <t>チョウイン</t>
    </rPh>
    <rPh sb="23" eb="25">
      <t>オウイン</t>
    </rPh>
    <phoneticPr fontId="2"/>
  </si>
  <si>
    <r>
      <rPr>
        <b/>
        <sz val="11"/>
        <color rgb="FFFF0000"/>
        <rFont val="游ゴシック"/>
        <family val="3"/>
        <charset val="128"/>
        <scheme val="minor"/>
      </rPr>
      <t>簡易書留</t>
    </r>
    <r>
      <rPr>
        <sz val="11"/>
        <color theme="1"/>
        <rFont val="游ゴシック"/>
        <family val="3"/>
        <charset val="128"/>
        <scheme val="minor"/>
      </rPr>
      <t>にて郵送する。</t>
    </r>
    <phoneticPr fontId="2"/>
  </si>
  <si>
    <r>
      <t>FAX番号：</t>
    </r>
    <r>
      <rPr>
        <b/>
        <sz val="11"/>
        <color theme="4" tint="-0.249977111117893"/>
        <rFont val="游ゴシック"/>
        <family val="3"/>
        <charset val="128"/>
        <scheme val="minor"/>
      </rPr>
      <t>０７２－７８４－８０８３</t>
    </r>
    <rPh sb="3" eb="5">
      <t>バンゴウ</t>
    </rPh>
    <phoneticPr fontId="2"/>
  </si>
  <si>
    <t>　③データを入力したファイルは、実施要項記載のとおり添付ファイルにて下記アドレスに送付する。</t>
    <rPh sb="6" eb="8">
      <t>ニュウリョク</t>
    </rPh>
    <rPh sb="16" eb="18">
      <t>ジッシ</t>
    </rPh>
    <rPh sb="18" eb="20">
      <t>ヨウコウ</t>
    </rPh>
    <rPh sb="20" eb="22">
      <t>キサイ</t>
    </rPh>
    <rPh sb="26" eb="28">
      <t>テンプ</t>
    </rPh>
    <rPh sb="34" eb="36">
      <t>カキ</t>
    </rPh>
    <rPh sb="41" eb="43">
      <t>ソウフ</t>
    </rPh>
    <phoneticPr fontId="2"/>
  </si>
  <si>
    <r>
      <t>メールアドレス：</t>
    </r>
    <r>
      <rPr>
        <b/>
        <sz val="11"/>
        <color theme="4" tint="-0.249977111117893"/>
        <rFont val="游ゴシック"/>
        <family val="3"/>
        <charset val="128"/>
        <scheme val="minor"/>
      </rPr>
      <t xml:space="preserve"> naginata@itami.ed.jp</t>
    </r>
    <phoneticPr fontId="2"/>
  </si>
  <si>
    <t>　④団体試合出場選手の写真データも添付ファイルにて上記アドレスに送付する。　</t>
    <rPh sb="2" eb="4">
      <t>ダンタイ</t>
    </rPh>
    <rPh sb="4" eb="6">
      <t>シアイ</t>
    </rPh>
    <rPh sb="6" eb="8">
      <t>シュツジョウ</t>
    </rPh>
    <rPh sb="8" eb="10">
      <t>センシュ</t>
    </rPh>
    <rPh sb="11" eb="13">
      <t>シャシン</t>
    </rPh>
    <rPh sb="17" eb="19">
      <t>テンプ</t>
    </rPh>
    <rPh sb="25" eb="27">
      <t>ジョウキ</t>
    </rPh>
    <rPh sb="32" eb="34">
      <t>ソウフ</t>
    </rPh>
    <phoneticPr fontId="2"/>
  </si>
  <si>
    <t>　　　※団体出場校のみ</t>
    <rPh sb="4" eb="6">
      <t>ダンタイ</t>
    </rPh>
    <rPh sb="6" eb="8">
      <t>シュツジョウ</t>
    </rPh>
    <rPh sb="8" eb="9">
      <t>コウ</t>
    </rPh>
    <phoneticPr fontId="2"/>
  </si>
  <si>
    <t>２　データの入力方法について</t>
    <rPh sb="6" eb="8">
      <t>ニュウリョク</t>
    </rPh>
    <rPh sb="8" eb="10">
      <t>ホウホウ</t>
    </rPh>
    <phoneticPr fontId="2"/>
  </si>
  <si>
    <t>　（１）エクセルの入力画面が出ます。まず、シート名「①作業マニュアル」を選択して、よく読んでください。　</t>
    <rPh sb="9" eb="11">
      <t>ニュウリョク</t>
    </rPh>
    <rPh sb="11" eb="13">
      <t>ガメン</t>
    </rPh>
    <rPh sb="14" eb="15">
      <t>デ</t>
    </rPh>
    <rPh sb="24" eb="25">
      <t>メイ</t>
    </rPh>
    <rPh sb="27" eb="29">
      <t>サギョウ</t>
    </rPh>
    <rPh sb="36" eb="38">
      <t>センタク</t>
    </rPh>
    <rPh sb="43" eb="44">
      <t>ヨ</t>
    </rPh>
    <phoneticPr fontId="2"/>
  </si>
  <si>
    <t>　　 　次に、下記のシートから「②入力シート(記入例)」を参考に、「③入力シート(こちらへ入力)」に必要事項を</t>
    <rPh sb="4" eb="5">
      <t>ツギ</t>
    </rPh>
    <rPh sb="7" eb="9">
      <t>カキ</t>
    </rPh>
    <rPh sb="17" eb="19">
      <t>ニュウリョク</t>
    </rPh>
    <rPh sb="23" eb="25">
      <t>キニュウ</t>
    </rPh>
    <rPh sb="25" eb="26">
      <t>レイ</t>
    </rPh>
    <rPh sb="29" eb="31">
      <t>サンコウ</t>
    </rPh>
    <rPh sb="35" eb="37">
      <t>ニュウリョク</t>
    </rPh>
    <rPh sb="45" eb="47">
      <t>ニュウリョク</t>
    </rPh>
    <rPh sb="50" eb="52">
      <t>ヒツヨウ</t>
    </rPh>
    <rPh sb="52" eb="54">
      <t>ジコウ</t>
    </rPh>
    <phoneticPr fontId="2"/>
  </si>
  <si>
    <t>　　　　入力してください。</t>
    <phoneticPr fontId="2"/>
  </si>
  <si>
    <t>　　　　　　《シート名》</t>
    <rPh sb="10" eb="11">
      <t>メイ</t>
    </rPh>
    <phoneticPr fontId="2"/>
  </si>
  <si>
    <t>①作業マニュアル</t>
    <rPh sb="1" eb="3">
      <t>サギョウ</t>
    </rPh>
    <phoneticPr fontId="2"/>
  </si>
  <si>
    <t>⑥文字確認シート</t>
    <rPh sb="1" eb="3">
      <t>モジ</t>
    </rPh>
    <rPh sb="3" eb="5">
      <t>カクニン</t>
    </rPh>
    <phoneticPr fontId="2"/>
  </si>
  <si>
    <t xml:space="preserve">      ⑪プログラム事前申込</t>
    <rPh sb="12" eb="14">
      <t>ジゼン</t>
    </rPh>
    <rPh sb="14" eb="16">
      <t>モウシコミ</t>
    </rPh>
    <phoneticPr fontId="2"/>
  </si>
  <si>
    <t>②入力シート(記入例)</t>
    <rPh sb="1" eb="3">
      <t>ニュウリョク</t>
    </rPh>
    <rPh sb="7" eb="9">
      <t>キニュウ</t>
    </rPh>
    <rPh sb="9" eb="10">
      <t>レイ</t>
    </rPh>
    <phoneticPr fontId="2"/>
  </si>
  <si>
    <t>⑦団体紹介（記入例）</t>
    <rPh sb="1" eb="3">
      <t>ダンタイ</t>
    </rPh>
    <rPh sb="3" eb="5">
      <t>ショウカイ</t>
    </rPh>
    <rPh sb="6" eb="8">
      <t>キニュウ</t>
    </rPh>
    <rPh sb="8" eb="9">
      <t>レイ</t>
    </rPh>
    <phoneticPr fontId="2"/>
  </si>
  <si>
    <t>③入力シート（こちらへ入力）</t>
    <rPh sb="1" eb="3">
      <t>ニュウリョク</t>
    </rPh>
    <rPh sb="11" eb="13">
      <t>ニュウリョク</t>
    </rPh>
    <phoneticPr fontId="2"/>
  </si>
  <si>
    <t>⑧団体紹介提出用</t>
    <rPh sb="1" eb="3">
      <t>ダンタイ</t>
    </rPh>
    <rPh sb="3" eb="5">
      <t>ショウカイ</t>
    </rPh>
    <rPh sb="5" eb="7">
      <t>テイシュツ</t>
    </rPh>
    <rPh sb="7" eb="8">
      <t>ヨウ</t>
    </rPh>
    <phoneticPr fontId="2"/>
  </si>
  <si>
    <t>④参加申込書（記入例）</t>
    <rPh sb="1" eb="3">
      <t>サンカ</t>
    </rPh>
    <rPh sb="3" eb="6">
      <t>モウシコミショ</t>
    </rPh>
    <rPh sb="7" eb="9">
      <t>キニュウ</t>
    </rPh>
    <rPh sb="9" eb="10">
      <t>レイ</t>
    </rPh>
    <phoneticPr fontId="2"/>
  </si>
  <si>
    <t>⑨練習会場調査票</t>
    <rPh sb="1" eb="3">
      <t>レンシュウ</t>
    </rPh>
    <rPh sb="3" eb="5">
      <t>カイジョウ</t>
    </rPh>
    <rPh sb="5" eb="8">
      <t>チョウサヒョウ</t>
    </rPh>
    <phoneticPr fontId="2"/>
  </si>
  <si>
    <t>⑤参加申込書（こちらを印刷）</t>
    <rPh sb="1" eb="3">
      <t>サンカ</t>
    </rPh>
    <rPh sb="3" eb="6">
      <t>モウシコミショ</t>
    </rPh>
    <rPh sb="11" eb="13">
      <t>インサツ</t>
    </rPh>
    <phoneticPr fontId="2"/>
  </si>
  <si>
    <t>　　　　　※入力する箇所には色をつけています。</t>
    <rPh sb="6" eb="8">
      <t>ニュウリョク</t>
    </rPh>
    <rPh sb="10" eb="12">
      <t>カショ</t>
    </rPh>
    <rPh sb="14" eb="15">
      <t>イロ</t>
    </rPh>
    <phoneticPr fontId="2"/>
  </si>
  <si>
    <t>みずいろ</t>
    <phoneticPr fontId="2"/>
  </si>
  <si>
    <t>部分はキーボードから文字入力</t>
  </si>
  <si>
    <t>ピンク</t>
    <phoneticPr fontId="2"/>
  </si>
  <si>
    <t>のセルにはプルダウンメニューから選んで入力してください。</t>
    <rPh sb="16" eb="17">
      <t>エラ</t>
    </rPh>
    <rPh sb="19" eb="21">
      <t>ニュウリョク</t>
    </rPh>
    <phoneticPr fontId="2"/>
  </si>
  <si>
    <t xml:space="preserve"> </t>
    <phoneticPr fontId="2"/>
  </si>
  <si>
    <t>　　　　　　消えていることを確認してください。</t>
    <rPh sb="6" eb="7">
      <t>キ</t>
    </rPh>
    <rPh sb="14" eb="16">
      <t>カクニン</t>
    </rPh>
    <phoneticPr fontId="2"/>
  </si>
  <si>
    <t>３　提出について</t>
    <rPh sb="2" eb="4">
      <t>テイシュツ</t>
    </rPh>
    <phoneticPr fontId="2"/>
  </si>
  <si>
    <t>　</t>
    <phoneticPr fontId="2"/>
  </si>
  <si>
    <t xml:space="preserve">           </t>
    <phoneticPr fontId="2"/>
  </si>
  <si>
    <t>ファイル内提出物・・・</t>
    <rPh sb="4" eb="5">
      <t>ナイ</t>
    </rPh>
    <rPh sb="5" eb="8">
      <t>テイシュツブツ</t>
    </rPh>
    <phoneticPr fontId="2"/>
  </si>
  <si>
    <t>１．⑤参加申込書</t>
  </si>
  <si>
    <t>２．⑥文字確認シート　</t>
    <rPh sb="3" eb="5">
      <t>モジ</t>
    </rPh>
    <rPh sb="5" eb="7">
      <t>カクニン</t>
    </rPh>
    <phoneticPr fontId="2"/>
  </si>
  <si>
    <r>
      <t>３．⑧団体紹介文</t>
    </r>
    <r>
      <rPr>
        <sz val="11"/>
        <color rgb="FFFF0000"/>
        <rFont val="游ゴシック"/>
        <family val="3"/>
        <charset val="128"/>
        <scheme val="minor"/>
      </rPr>
      <t>（団体試合出場校のみ）　</t>
    </r>
    <rPh sb="3" eb="5">
      <t>ダンタイ</t>
    </rPh>
    <rPh sb="5" eb="7">
      <t>ショウカイ</t>
    </rPh>
    <rPh sb="7" eb="8">
      <t>ブン</t>
    </rPh>
    <rPh sb="9" eb="11">
      <t>ダンタイ</t>
    </rPh>
    <rPh sb="11" eb="13">
      <t>シアイ</t>
    </rPh>
    <rPh sb="13" eb="16">
      <t>シュツジョウコウ</t>
    </rPh>
    <phoneticPr fontId="2"/>
  </si>
  <si>
    <t>４．⑨練習会場調査票</t>
    <rPh sb="3" eb="5">
      <t>レンシュウ</t>
    </rPh>
    <rPh sb="5" eb="7">
      <t>カイジョウ</t>
    </rPh>
    <rPh sb="7" eb="10">
      <t>チョウサヒョウ</t>
    </rPh>
    <phoneticPr fontId="2"/>
  </si>
  <si>
    <t>６．⑪プログラム事前申込書</t>
    <rPh sb="8" eb="10">
      <t>ジゼン</t>
    </rPh>
    <rPh sb="10" eb="12">
      <t>モウシコミ</t>
    </rPh>
    <rPh sb="12" eb="13">
      <t>ショ</t>
    </rPh>
    <phoneticPr fontId="2"/>
  </si>
  <si>
    <t>　　　※入力シートより入力したデータが、各シートに反映しているかを確認して送付してください。</t>
    <rPh sb="4" eb="6">
      <t>ニュウリョク</t>
    </rPh>
    <rPh sb="11" eb="13">
      <t>ニュウリョク</t>
    </rPh>
    <rPh sb="20" eb="21">
      <t>カク</t>
    </rPh>
    <rPh sb="25" eb="27">
      <t>ハンエイ</t>
    </rPh>
    <rPh sb="33" eb="35">
      <t>カクニン</t>
    </rPh>
    <rPh sb="37" eb="39">
      <t>ソウフ</t>
    </rPh>
    <phoneticPr fontId="2"/>
  </si>
  <si>
    <t>年齢算出基準日</t>
    <rPh sb="0" eb="2">
      <t>ネンレイ</t>
    </rPh>
    <rPh sb="2" eb="4">
      <t>サンシュツ</t>
    </rPh>
    <rPh sb="4" eb="7">
      <t>キジュンビ</t>
    </rPh>
    <phoneticPr fontId="9"/>
  </si>
  <si>
    <t>1　学校・引率責任者などの情報</t>
    <rPh sb="5" eb="7">
      <t>インソツ</t>
    </rPh>
    <rPh sb="7" eb="10">
      <t>セキニンシャ</t>
    </rPh>
    <phoneticPr fontId="9"/>
  </si>
  <si>
    <t>２　選手情報</t>
    <phoneticPr fontId="9"/>
  </si>
  <si>
    <t>姓</t>
    <rPh sb="0" eb="1">
      <t>セイ</t>
    </rPh>
    <phoneticPr fontId="9"/>
  </si>
  <si>
    <t>名</t>
    <rPh sb="0" eb="1">
      <t>メイ</t>
    </rPh>
    <phoneticPr fontId="9"/>
  </si>
  <si>
    <t>姓　
フリガナ</t>
    <rPh sb="0" eb="1">
      <t>セイ</t>
    </rPh>
    <phoneticPr fontId="9"/>
  </si>
  <si>
    <t>名　
フリガナ</t>
    <rPh sb="0" eb="1">
      <t>メイ</t>
    </rPh>
    <phoneticPr fontId="9"/>
  </si>
  <si>
    <t>手書
文字</t>
    <rPh sb="0" eb="2">
      <t>テガ</t>
    </rPh>
    <rPh sb="3" eb="5">
      <t>モジ</t>
    </rPh>
    <phoneticPr fontId="9"/>
  </si>
  <si>
    <t>学年</t>
    <rPh sb="0" eb="2">
      <t>ガクネン</t>
    </rPh>
    <phoneticPr fontId="9"/>
  </si>
  <si>
    <t>生年月日</t>
    <rPh sb="0" eb="2">
      <t>セイネン</t>
    </rPh>
    <rPh sb="2" eb="3">
      <t>ツキ</t>
    </rPh>
    <rPh sb="3" eb="4">
      <t>ヒ</t>
    </rPh>
    <phoneticPr fontId="9"/>
  </si>
  <si>
    <t>年齢</t>
  </si>
  <si>
    <t>団体
試合</t>
    <rPh sb="0" eb="2">
      <t>ダンタイ</t>
    </rPh>
    <rPh sb="3" eb="5">
      <t>シアイ</t>
    </rPh>
    <phoneticPr fontId="9"/>
  </si>
  <si>
    <t>個人
試合</t>
    <rPh sb="0" eb="2">
      <t>コジン</t>
    </rPh>
    <rPh sb="3" eb="5">
      <t>シアイ</t>
    </rPh>
    <phoneticPr fontId="9"/>
  </si>
  <si>
    <t>性別</t>
    <rPh sb="0" eb="2">
      <t>セイベツ</t>
    </rPh>
    <phoneticPr fontId="9"/>
  </si>
  <si>
    <r>
      <t>申込</t>
    </r>
    <r>
      <rPr>
        <sz val="11"/>
        <color theme="1"/>
        <rFont val="游ゴシック"/>
        <family val="3"/>
        <charset val="128"/>
        <scheme val="minor"/>
      </rPr>
      <t>日</t>
    </r>
    <rPh sb="0" eb="2">
      <t>モウシコミ</t>
    </rPh>
    <rPh sb="2" eb="3">
      <t>ヒ</t>
    </rPh>
    <phoneticPr fontId="9"/>
  </si>
  <si>
    <t>令和</t>
    <rPh sb="0" eb="2">
      <t>レイワ</t>
    </rPh>
    <phoneticPr fontId="9"/>
  </si>
  <si>
    <t>年</t>
    <rPh sb="0" eb="1">
      <t>ネン</t>
    </rPh>
    <phoneticPr fontId="2"/>
  </si>
  <si>
    <t>月</t>
    <rPh sb="0" eb="1">
      <t>ゲツ</t>
    </rPh>
    <phoneticPr fontId="9"/>
  </si>
  <si>
    <t>日</t>
    <rPh sb="0" eb="1">
      <t>ニチ</t>
    </rPh>
    <phoneticPr fontId="9"/>
  </si>
  <si>
    <t>年</t>
    <rPh sb="0" eb="1">
      <t>ネン</t>
    </rPh>
    <phoneticPr fontId="9"/>
  </si>
  <si>
    <t>月</t>
    <rPh sb="0" eb="1">
      <t>ツキ</t>
    </rPh>
    <phoneticPr fontId="9"/>
  </si>
  <si>
    <t>日</t>
    <rPh sb="0" eb="1">
      <t>ヒ</t>
    </rPh>
    <phoneticPr fontId="9"/>
  </si>
  <si>
    <t>北海道</t>
  </si>
  <si>
    <t>団体</t>
    <rPh sb="0" eb="2">
      <t>ダンタイ</t>
    </rPh>
    <phoneticPr fontId="9"/>
  </si>
  <si>
    <t>個人</t>
    <rPh sb="0" eb="2">
      <t>コジン</t>
    </rPh>
    <phoneticPr fontId="9"/>
  </si>
  <si>
    <t>選手名</t>
    <rPh sb="0" eb="3">
      <t>センシュメイ</t>
    </rPh>
    <phoneticPr fontId="9"/>
  </si>
  <si>
    <t>フリガナ</t>
    <phoneticPr fontId="9"/>
  </si>
  <si>
    <t>生年月日</t>
    <rPh sb="0" eb="2">
      <t>セイネン</t>
    </rPh>
    <rPh sb="2" eb="4">
      <t>ガッピ</t>
    </rPh>
    <phoneticPr fontId="9"/>
  </si>
  <si>
    <t>年齢</t>
    <rPh sb="0" eb="2">
      <t>ネンレイ</t>
    </rPh>
    <phoneticPr fontId="9"/>
  </si>
  <si>
    <t>伊丹</t>
    <rPh sb="0" eb="2">
      <t>イタミ</t>
    </rPh>
    <phoneticPr fontId="9"/>
  </si>
  <si>
    <t>華子</t>
    <rPh sb="0" eb="2">
      <t>ハナコ</t>
    </rPh>
    <phoneticPr fontId="9"/>
  </si>
  <si>
    <t>イタミ</t>
    <phoneticPr fontId="9"/>
  </si>
  <si>
    <t>ハナコ</t>
    <phoneticPr fontId="9"/>
  </si>
  <si>
    <t>無</t>
    <rPh sb="0" eb="1">
      <t>ナシ</t>
    </rPh>
    <phoneticPr fontId="9"/>
  </si>
  <si>
    <t>団１</t>
  </si>
  <si>
    <t>個1</t>
    <rPh sb="0" eb="1">
      <t>コ</t>
    </rPh>
    <phoneticPr fontId="9"/>
  </si>
  <si>
    <t>女</t>
    <rPh sb="0" eb="1">
      <t>オンナ</t>
    </rPh>
    <phoneticPr fontId="2"/>
  </si>
  <si>
    <t>青森県</t>
  </si>
  <si>
    <t>月</t>
    <rPh sb="0" eb="1">
      <t>ガツ</t>
    </rPh>
    <phoneticPr fontId="9"/>
  </si>
  <si>
    <t>都道府県名</t>
    <rPh sb="0" eb="4">
      <t>トドウフケン</t>
    </rPh>
    <rPh sb="4" eb="5">
      <t>ナ</t>
    </rPh>
    <phoneticPr fontId="9"/>
  </si>
  <si>
    <t>兵庫県</t>
  </si>
  <si>
    <t>宝塚</t>
    <rPh sb="0" eb="2">
      <t>タカラヅカ</t>
    </rPh>
    <phoneticPr fontId="9"/>
  </si>
  <si>
    <t>すみれ</t>
    <phoneticPr fontId="9"/>
  </si>
  <si>
    <t>タカラヅカ</t>
    <phoneticPr fontId="9"/>
  </si>
  <si>
    <t>スミレ</t>
    <phoneticPr fontId="9"/>
  </si>
  <si>
    <t>団２</t>
  </si>
  <si>
    <t>岩手県</t>
  </si>
  <si>
    <t>三田</t>
    <rPh sb="0" eb="2">
      <t>サンタ</t>
    </rPh>
    <phoneticPr fontId="9"/>
  </si>
  <si>
    <t>さゆり</t>
    <phoneticPr fontId="9"/>
  </si>
  <si>
    <t>サンダ</t>
    <phoneticPr fontId="9"/>
  </si>
  <si>
    <t>サユリ</t>
    <phoneticPr fontId="9"/>
  </si>
  <si>
    <t>団３</t>
  </si>
  <si>
    <t>個2</t>
    <rPh sb="0" eb="1">
      <t>コ</t>
    </rPh>
    <phoneticPr fontId="9"/>
  </si>
  <si>
    <t>宮城県</t>
  </si>
  <si>
    <t>丹波</t>
    <rPh sb="0" eb="2">
      <t>タンバ</t>
    </rPh>
    <phoneticPr fontId="9"/>
  </si>
  <si>
    <t>惠美</t>
    <rPh sb="0" eb="1">
      <t>メグミ</t>
    </rPh>
    <rPh sb="1" eb="2">
      <t>ビ</t>
    </rPh>
    <phoneticPr fontId="9"/>
  </si>
  <si>
    <t>タンバ</t>
    <phoneticPr fontId="9"/>
  </si>
  <si>
    <t>エミ</t>
    <phoneticPr fontId="9"/>
  </si>
  <si>
    <t>月</t>
  </si>
  <si>
    <t>日</t>
  </si>
  <si>
    <t>団４</t>
  </si>
  <si>
    <t>秋田県</t>
  </si>
  <si>
    <t>猪名川</t>
    <rPh sb="0" eb="3">
      <t>イナガワ</t>
    </rPh>
    <phoneticPr fontId="2"/>
  </si>
  <si>
    <t>幸子</t>
    <rPh sb="0" eb="2">
      <t>サチコ</t>
    </rPh>
    <phoneticPr fontId="2"/>
  </si>
  <si>
    <t>イナガワ</t>
    <phoneticPr fontId="2"/>
  </si>
  <si>
    <t>サチコ</t>
    <phoneticPr fontId="2"/>
  </si>
  <si>
    <t>団５</t>
  </si>
  <si>
    <t>山形県</t>
  </si>
  <si>
    <t>学校名フリガナ</t>
    <rPh sb="0" eb="2">
      <t>ガッコウ</t>
    </rPh>
    <rPh sb="2" eb="3">
      <t>メイ</t>
    </rPh>
    <phoneticPr fontId="9"/>
  </si>
  <si>
    <t>ヒョウゴケンリツセンバツコウトウ</t>
    <phoneticPr fontId="9"/>
  </si>
  <si>
    <t>ガッコウ</t>
    <phoneticPr fontId="9"/>
  </si>
  <si>
    <t>福崎</t>
    <rPh sb="0" eb="2">
      <t>フクサキ</t>
    </rPh>
    <phoneticPr fontId="2"/>
  </si>
  <si>
    <t>健</t>
    <rPh sb="0" eb="1">
      <t>ケン</t>
    </rPh>
    <phoneticPr fontId="2"/>
  </si>
  <si>
    <t>フクサキ</t>
    <phoneticPr fontId="9"/>
  </si>
  <si>
    <t>ケン</t>
    <phoneticPr fontId="2"/>
  </si>
  <si>
    <t>個1男子</t>
    <rPh sb="0" eb="1">
      <t>コ</t>
    </rPh>
    <rPh sb="2" eb="4">
      <t>ダンシ</t>
    </rPh>
    <phoneticPr fontId="9"/>
  </si>
  <si>
    <t>男</t>
    <rPh sb="0" eb="1">
      <t>オトコ</t>
    </rPh>
    <phoneticPr fontId="2"/>
  </si>
  <si>
    <t>福島県</t>
  </si>
  <si>
    <t>学校名</t>
    <rPh sb="0" eb="2">
      <t>ガッコウ</t>
    </rPh>
    <rPh sb="2" eb="3">
      <t>メイ</t>
    </rPh>
    <phoneticPr fontId="9"/>
  </si>
  <si>
    <t>兵庫県立選抜高等</t>
    <rPh sb="0" eb="4">
      <t>ヒョウゴケンリツ</t>
    </rPh>
    <rPh sb="4" eb="6">
      <t>センバツ</t>
    </rPh>
    <rPh sb="6" eb="8">
      <t>コウトウ</t>
    </rPh>
    <phoneticPr fontId="9"/>
  </si>
  <si>
    <t>学校</t>
    <phoneticPr fontId="9"/>
  </si>
  <si>
    <t>手書き文字</t>
    <rPh sb="0" eb="2">
      <t>テガ</t>
    </rPh>
    <rPh sb="3" eb="5">
      <t>モジ</t>
    </rPh>
    <phoneticPr fontId="2"/>
  </si>
  <si>
    <t>茨城県</t>
  </si>
  <si>
    <t>略称校名フリガナ</t>
    <phoneticPr fontId="9"/>
  </si>
  <si>
    <t>ヒョウゴセンバツ</t>
    <phoneticPr fontId="9"/>
  </si>
  <si>
    <t>コウコウ</t>
    <phoneticPr fontId="2"/>
  </si>
  <si>
    <t>栃木県</t>
  </si>
  <si>
    <r>
      <t>略称校名</t>
    </r>
    <r>
      <rPr>
        <sz val="9"/>
        <rFont val="ＭＳ Ｐゴシック"/>
        <family val="3"/>
        <charset val="128"/>
      </rPr>
      <t>（5文字以内）</t>
    </r>
    <rPh sb="6" eb="8">
      <t>モジ</t>
    </rPh>
    <rPh sb="8" eb="10">
      <t>イナイ</t>
    </rPh>
    <phoneticPr fontId="9"/>
  </si>
  <si>
    <t>兵</t>
    <rPh sb="0" eb="1">
      <t>ヒョウ</t>
    </rPh>
    <phoneticPr fontId="9"/>
  </si>
  <si>
    <t>庫</t>
    <rPh sb="0" eb="1">
      <t>コ</t>
    </rPh>
    <phoneticPr fontId="9"/>
  </si>
  <si>
    <t>選</t>
    <rPh sb="0" eb="1">
      <t>セン</t>
    </rPh>
    <phoneticPr fontId="2"/>
  </si>
  <si>
    <t>抜</t>
    <rPh sb="0" eb="1">
      <t>ヌ</t>
    </rPh>
    <phoneticPr fontId="2"/>
  </si>
  <si>
    <t>高校</t>
    <rPh sb="0" eb="2">
      <t>コウコウ</t>
    </rPh>
    <phoneticPr fontId="2"/>
  </si>
  <si>
    <t>群馬県</t>
  </si>
  <si>
    <t>学校所在地郵便番号</t>
    <rPh sb="0" eb="2">
      <t>ガッコウ</t>
    </rPh>
    <rPh sb="2" eb="5">
      <t>ショザイチ</t>
    </rPh>
    <rPh sb="5" eb="7">
      <t>ユウビン</t>
    </rPh>
    <rPh sb="7" eb="9">
      <t>バンゴウ</t>
    </rPh>
    <phoneticPr fontId="9"/>
  </si>
  <si>
    <t>１２３－１２３４</t>
    <phoneticPr fontId="9"/>
  </si>
  <si>
    <t>埼玉県</t>
  </si>
  <si>
    <t>学校所在地</t>
    <phoneticPr fontId="9"/>
  </si>
  <si>
    <t>兵庫県甲子園市甲子園球場１－２</t>
    <rPh sb="0" eb="3">
      <t>ヒョウゴケン</t>
    </rPh>
    <rPh sb="3" eb="6">
      <t>コウシエン</t>
    </rPh>
    <rPh sb="6" eb="7">
      <t>シ</t>
    </rPh>
    <rPh sb="7" eb="10">
      <t>コウシエン</t>
    </rPh>
    <rPh sb="10" eb="12">
      <t>キュウジョウ</t>
    </rPh>
    <phoneticPr fontId="9"/>
  </si>
  <si>
    <t>千葉県</t>
  </si>
  <si>
    <t>学校電話番号</t>
    <phoneticPr fontId="9"/>
  </si>
  <si>
    <t>０１２０－３４５－６７８９</t>
    <phoneticPr fontId="9"/>
  </si>
  <si>
    <t>東京都</t>
  </si>
  <si>
    <t>神奈川県</t>
  </si>
  <si>
    <t>新潟県</t>
  </si>
  <si>
    <t>富山県</t>
  </si>
  <si>
    <t>学校長名フリガナ</t>
    <rPh sb="0" eb="3">
      <t>ガッコウチョウ</t>
    </rPh>
    <rPh sb="3" eb="4">
      <t>ナ</t>
    </rPh>
    <phoneticPr fontId="9"/>
  </si>
  <si>
    <t>ヒョウゴ</t>
    <phoneticPr fontId="9"/>
  </si>
  <si>
    <t>タロウ</t>
    <phoneticPr fontId="9"/>
  </si>
  <si>
    <t>石川県</t>
  </si>
  <si>
    <t>学校長名</t>
    <rPh sb="0" eb="3">
      <t>ガッコウチョウ</t>
    </rPh>
    <rPh sb="3" eb="4">
      <t>ナ</t>
    </rPh>
    <phoneticPr fontId="9"/>
  </si>
  <si>
    <t>兵庫</t>
    <rPh sb="0" eb="2">
      <t>ヒョウゴ</t>
    </rPh>
    <phoneticPr fontId="9"/>
  </si>
  <si>
    <t>太郎</t>
    <rPh sb="0" eb="2">
      <t>タロウ</t>
    </rPh>
    <phoneticPr fontId="9"/>
  </si>
  <si>
    <t>有</t>
    <rPh sb="0" eb="1">
      <t>アリ</t>
    </rPh>
    <phoneticPr fontId="9"/>
  </si>
  <si>
    <t>福井県</t>
  </si>
  <si>
    <t>名</t>
    <phoneticPr fontId="9"/>
  </si>
  <si>
    <t>山梨県</t>
  </si>
  <si>
    <t>引率責任者名フリガナ</t>
    <rPh sb="0" eb="2">
      <t>インソツ</t>
    </rPh>
    <rPh sb="2" eb="5">
      <t>セキニンシャ</t>
    </rPh>
    <rPh sb="5" eb="6">
      <t>ナ</t>
    </rPh>
    <phoneticPr fontId="9"/>
  </si>
  <si>
    <t>カワニシ</t>
    <phoneticPr fontId="9"/>
  </si>
  <si>
    <t>ヨウヘイ</t>
    <phoneticPr fontId="9"/>
  </si>
  <si>
    <t>長野県</t>
  </si>
  <si>
    <t>引率責任者名</t>
    <rPh sb="0" eb="2">
      <t>インソツ</t>
    </rPh>
    <rPh sb="2" eb="5">
      <t>セキニンシャ</t>
    </rPh>
    <rPh sb="5" eb="6">
      <t>ナ</t>
    </rPh>
    <phoneticPr fontId="9"/>
  </si>
  <si>
    <t>川西</t>
    <rPh sb="0" eb="2">
      <t>カワニシ</t>
    </rPh>
    <phoneticPr fontId="9"/>
  </si>
  <si>
    <t>陽平</t>
    <rPh sb="0" eb="2">
      <t>ヨウヘイ</t>
    </rPh>
    <phoneticPr fontId="9"/>
  </si>
  <si>
    <t>岐阜県</t>
  </si>
  <si>
    <t>静岡県</t>
  </si>
  <si>
    <t>愛知県</t>
  </si>
  <si>
    <t>監督名フリガナ</t>
    <rPh sb="0" eb="2">
      <t>カントク</t>
    </rPh>
    <rPh sb="2" eb="3">
      <t>ナ</t>
    </rPh>
    <phoneticPr fontId="9"/>
  </si>
  <si>
    <t>タカサゴ</t>
    <phoneticPr fontId="9"/>
  </si>
  <si>
    <t>ユリ</t>
    <phoneticPr fontId="9"/>
  </si>
  <si>
    <t>３　団体紹介文　（団体出場校のみ記入）</t>
    <rPh sb="2" eb="4">
      <t>ダンタイ</t>
    </rPh>
    <rPh sb="4" eb="6">
      <t>ショウカイ</t>
    </rPh>
    <rPh sb="6" eb="7">
      <t>ブン</t>
    </rPh>
    <rPh sb="9" eb="11">
      <t>ダンタイ</t>
    </rPh>
    <rPh sb="11" eb="14">
      <t>シュツジョウコウ</t>
    </rPh>
    <rPh sb="16" eb="18">
      <t>キニュウ</t>
    </rPh>
    <phoneticPr fontId="2"/>
  </si>
  <si>
    <t>三重県</t>
  </si>
  <si>
    <t>団１</t>
    <rPh sb="0" eb="1">
      <t>ダン</t>
    </rPh>
    <phoneticPr fontId="2"/>
  </si>
  <si>
    <t>監督名</t>
    <rPh sb="0" eb="2">
      <t>カントク</t>
    </rPh>
    <rPh sb="2" eb="3">
      <t>ナ</t>
    </rPh>
    <phoneticPr fontId="9"/>
  </si>
  <si>
    <t>高砂</t>
    <rPh sb="0" eb="2">
      <t>タカサゴ</t>
    </rPh>
    <phoneticPr fontId="9"/>
  </si>
  <si>
    <t>百合</t>
    <rPh sb="0" eb="2">
      <t>ユリ</t>
    </rPh>
    <phoneticPr fontId="9"/>
  </si>
  <si>
    <t>コメントは、校訓・部員数・全国大会、地区大会などの過去の成績・指導者の指導歴・チームの特徴など２００字程度で記入してください。</t>
    <rPh sb="6" eb="8">
      <t>コウクン</t>
    </rPh>
    <rPh sb="9" eb="12">
      <t>ブインスウ</t>
    </rPh>
    <rPh sb="13" eb="15">
      <t>ゼンコク</t>
    </rPh>
    <rPh sb="15" eb="17">
      <t>タイカイ</t>
    </rPh>
    <rPh sb="18" eb="20">
      <t>チク</t>
    </rPh>
    <rPh sb="20" eb="22">
      <t>タイカイ</t>
    </rPh>
    <rPh sb="25" eb="27">
      <t>カコ</t>
    </rPh>
    <rPh sb="28" eb="30">
      <t>セイセキ</t>
    </rPh>
    <rPh sb="31" eb="34">
      <t>シドウシャ</t>
    </rPh>
    <rPh sb="35" eb="37">
      <t>シドウ</t>
    </rPh>
    <rPh sb="37" eb="38">
      <t>レキ</t>
    </rPh>
    <rPh sb="43" eb="45">
      <t>トクチョウ</t>
    </rPh>
    <rPh sb="50" eb="51">
      <t>ジ</t>
    </rPh>
    <rPh sb="51" eb="53">
      <t>テイド</t>
    </rPh>
    <rPh sb="54" eb="56">
      <t>キニュウ</t>
    </rPh>
    <phoneticPr fontId="2"/>
  </si>
  <si>
    <t>滋賀県</t>
  </si>
  <si>
    <t>団２</t>
    <rPh sb="0" eb="1">
      <t>ダン</t>
    </rPh>
    <phoneticPr fontId="2"/>
  </si>
  <si>
    <t>京都府</t>
  </si>
  <si>
    <t>団３</t>
    <rPh sb="0" eb="1">
      <t>ダン</t>
    </rPh>
    <phoneticPr fontId="2"/>
  </si>
  <si>
    <t>大阪府</t>
  </si>
  <si>
    <t>団４</t>
    <rPh sb="0" eb="1">
      <t>ダン</t>
    </rPh>
    <phoneticPr fontId="2"/>
  </si>
  <si>
    <t>パソコンアドレス</t>
    <phoneticPr fontId="9"/>
  </si>
  <si>
    <t>sumple.*****@pref.zenkoku.lg.jp</t>
    <phoneticPr fontId="9"/>
  </si>
  <si>
    <t>団５</t>
    <rPh sb="0" eb="1">
      <t>ダン</t>
    </rPh>
    <phoneticPr fontId="2"/>
  </si>
  <si>
    <t>奈良県</t>
  </si>
  <si>
    <t>和歌山県</t>
  </si>
  <si>
    <t>鳥取県</t>
  </si>
  <si>
    <t>名　
フリガナ</t>
    <rPh sb="0" eb="1">
      <t>ナ</t>
    </rPh>
    <phoneticPr fontId="9"/>
  </si>
  <si>
    <t>年齢</t>
    <phoneticPr fontId="9"/>
  </si>
  <si>
    <t>島根県</t>
  </si>
  <si>
    <t>岡山県</t>
  </si>
  <si>
    <t>西宮</t>
    <rPh sb="0" eb="2">
      <t>ニシノミヤ</t>
    </rPh>
    <phoneticPr fontId="9"/>
  </si>
  <si>
    <t>翼</t>
    <rPh sb="0" eb="1">
      <t>ツバサ</t>
    </rPh>
    <phoneticPr fontId="9"/>
  </si>
  <si>
    <t>ニシノミヤ</t>
    <phoneticPr fontId="9"/>
  </si>
  <si>
    <t>ツバサ</t>
    <phoneticPr fontId="9"/>
  </si>
  <si>
    <t>男</t>
    <rPh sb="0" eb="1">
      <t>オトコ</t>
    </rPh>
    <phoneticPr fontId="9"/>
  </si>
  <si>
    <t>広島県</t>
  </si>
  <si>
    <t>個1</t>
  </si>
  <si>
    <t>山口県</t>
  </si>
  <si>
    <t>個2</t>
  </si>
  <si>
    <t>合計人数</t>
    <rPh sb="0" eb="2">
      <t>ゴウケイ</t>
    </rPh>
    <rPh sb="2" eb="4">
      <t>ニンズウ</t>
    </rPh>
    <phoneticPr fontId="9"/>
  </si>
  <si>
    <t>徳島県</t>
  </si>
  <si>
    <t>個3</t>
    <phoneticPr fontId="2"/>
  </si>
  <si>
    <t>香川県</t>
  </si>
  <si>
    <t>愛媛県</t>
  </si>
  <si>
    <t>高知県</t>
  </si>
  <si>
    <t>個1男子</t>
    <rPh sb="0" eb="1">
      <t>コ</t>
    </rPh>
    <rPh sb="2" eb="4">
      <t>ダンシ</t>
    </rPh>
    <phoneticPr fontId="2"/>
  </si>
  <si>
    <t>月</t>
    <rPh sb="0" eb="1">
      <t>ツキ</t>
    </rPh>
    <phoneticPr fontId="2"/>
  </si>
  <si>
    <t>日</t>
    <rPh sb="0" eb="1">
      <t>ニチ</t>
    </rPh>
    <phoneticPr fontId="2"/>
  </si>
  <si>
    <t>福岡県</t>
  </si>
  <si>
    <t>個2男子</t>
    <rPh sb="0" eb="1">
      <t>コ</t>
    </rPh>
    <rPh sb="2" eb="4">
      <t>ダンシ</t>
    </rPh>
    <phoneticPr fontId="2"/>
  </si>
  <si>
    <t>佐賀県</t>
  </si>
  <si>
    <t>長崎県</t>
  </si>
  <si>
    <t>熊本県</t>
  </si>
  <si>
    <t>大分県</t>
  </si>
  <si>
    <t>宮崎県</t>
  </si>
  <si>
    <t>鹿児島県</t>
  </si>
  <si>
    <t>沖縄県</t>
    <phoneticPr fontId="9"/>
  </si>
  <si>
    <t>北海道</t>
    <phoneticPr fontId="9"/>
  </si>
  <si>
    <t>沖縄県</t>
  </si>
  <si>
    <r>
      <t>略称校名</t>
    </r>
    <r>
      <rPr>
        <sz val="9"/>
        <rFont val="ＭＳ Ｐゴシック"/>
        <family val="3"/>
        <charset val="128"/>
      </rPr>
      <t>（５文字以内）</t>
    </r>
    <rPh sb="6" eb="8">
      <t>モジ</t>
    </rPh>
    <rPh sb="8" eb="10">
      <t>イナイ</t>
    </rPh>
    <phoneticPr fontId="9"/>
  </si>
  <si>
    <t>個１</t>
    <phoneticPr fontId="2"/>
  </si>
  <si>
    <t>個２</t>
    <phoneticPr fontId="2"/>
  </si>
  <si>
    <t>個３</t>
    <rPh sb="0" eb="1">
      <t>コ</t>
    </rPh>
    <phoneticPr fontId="2"/>
  </si>
  <si>
    <t>個１男子</t>
    <rPh sb="0" eb="1">
      <t>コ</t>
    </rPh>
    <rPh sb="2" eb="4">
      <t>ダンシ</t>
    </rPh>
    <phoneticPr fontId="2"/>
  </si>
  <si>
    <t>個２男子</t>
    <rPh sb="0" eb="1">
      <t>コ</t>
    </rPh>
    <rPh sb="2" eb="4">
      <t>ダンシ</t>
    </rPh>
    <phoneticPr fontId="2"/>
  </si>
  <si>
    <t>⑩練習相手申込書</t>
    <rPh sb="1" eb="3">
      <t>レンシュウ</t>
    </rPh>
    <rPh sb="3" eb="5">
      <t>アイテ</t>
    </rPh>
    <rPh sb="5" eb="7">
      <t>モウシコミ</t>
    </rPh>
    <rPh sb="7" eb="8">
      <t>ショ</t>
    </rPh>
    <phoneticPr fontId="2"/>
  </si>
  <si>
    <t>４　練習相手情報</t>
    <phoneticPr fontId="9"/>
  </si>
  <si>
    <t>都道府県名</t>
    <rPh sb="0" eb="4">
      <t>トドウフケン</t>
    </rPh>
    <rPh sb="4" eb="5">
      <t>メイ</t>
    </rPh>
    <phoneticPr fontId="9"/>
  </si>
  <si>
    <t>参加申込書</t>
    <rPh sb="0" eb="2">
      <t>サンカ</t>
    </rPh>
    <rPh sb="2" eb="5">
      <t>モウシコミショ</t>
    </rPh>
    <phoneticPr fontId="9"/>
  </si>
  <si>
    <t>令和</t>
    <rPh sb="0" eb="2">
      <t>レイワ</t>
    </rPh>
    <phoneticPr fontId="2"/>
  </si>
  <si>
    <t>下記の者は、本校の在学生徒で標記大会に出場することを認め参加申込みをいたします。</t>
    <phoneticPr fontId="9"/>
  </si>
  <si>
    <t>学校長</t>
    <rPh sb="0" eb="3">
      <t>ガッコウチョウ</t>
    </rPh>
    <phoneticPr fontId="9"/>
  </si>
  <si>
    <t>印</t>
    <rPh sb="0" eb="1">
      <t>イン</t>
    </rPh>
    <phoneticPr fontId="9"/>
  </si>
  <si>
    <t>コウコウ</t>
    <phoneticPr fontId="9"/>
  </si>
  <si>
    <t>学校</t>
    <rPh sb="0" eb="2">
      <t>ガッコウ</t>
    </rPh>
    <phoneticPr fontId="9"/>
  </si>
  <si>
    <t>略称校名
５文字以内</t>
    <rPh sb="0" eb="2">
      <t>リャクショウ</t>
    </rPh>
    <rPh sb="2" eb="4">
      <t>コウメイ</t>
    </rPh>
    <rPh sb="6" eb="8">
      <t>モジ</t>
    </rPh>
    <rPh sb="8" eb="10">
      <t>イナイ</t>
    </rPh>
    <phoneticPr fontId="9"/>
  </si>
  <si>
    <t>高　校</t>
    <rPh sb="0" eb="1">
      <t>コウ</t>
    </rPh>
    <rPh sb="2" eb="3">
      <t>コウ</t>
    </rPh>
    <phoneticPr fontId="9"/>
  </si>
  <si>
    <t>所在地</t>
    <rPh sb="0" eb="3">
      <t>ショザイチ</t>
    </rPh>
    <phoneticPr fontId="9"/>
  </si>
  <si>
    <t>〒</t>
    <phoneticPr fontId="9"/>
  </si>
  <si>
    <t>電話番号</t>
    <rPh sb="0" eb="2">
      <t>デンワ</t>
    </rPh>
    <rPh sb="2" eb="4">
      <t>バンゴウ</t>
    </rPh>
    <phoneticPr fontId="9"/>
  </si>
  <si>
    <t>引率責任者</t>
    <rPh sb="0" eb="2">
      <t>インソツ</t>
    </rPh>
    <rPh sb="2" eb="4">
      <t>セキニン</t>
    </rPh>
    <rPh sb="4" eb="5">
      <t>シャ</t>
    </rPh>
    <phoneticPr fontId="9"/>
  </si>
  <si>
    <t>監　督</t>
    <rPh sb="0" eb="1">
      <t>カン</t>
    </rPh>
    <rPh sb="2" eb="3">
      <t>ヨシ</t>
    </rPh>
    <phoneticPr fontId="9"/>
  </si>
  <si>
    <t>女子団体試合</t>
    <rPh sb="0" eb="2">
      <t>ジョシ</t>
    </rPh>
    <rPh sb="2" eb="4">
      <t>ダンタイ</t>
    </rPh>
    <rPh sb="4" eb="6">
      <t>シアイ</t>
    </rPh>
    <phoneticPr fontId="9"/>
  </si>
  <si>
    <t>（競技は３人対抗戦で５人登録制）</t>
    <rPh sb="1" eb="3">
      <t>キョウギ</t>
    </rPh>
    <rPh sb="5" eb="6">
      <t>ニン</t>
    </rPh>
    <rPh sb="6" eb="8">
      <t>タイコウ</t>
    </rPh>
    <rPh sb="8" eb="9">
      <t>セン</t>
    </rPh>
    <rPh sb="11" eb="12">
      <t>ニン</t>
    </rPh>
    <rPh sb="12" eb="15">
      <t>トウロクセイ</t>
    </rPh>
    <phoneticPr fontId="9"/>
  </si>
  <si>
    <t>№</t>
    <phoneticPr fontId="9"/>
  </si>
  <si>
    <t>名　　　　前</t>
    <rPh sb="0" eb="1">
      <t>メイ</t>
    </rPh>
    <rPh sb="5" eb="6">
      <t>マエ</t>
    </rPh>
    <phoneticPr fontId="9"/>
  </si>
  <si>
    <t>フ　リ　ガ　ナ</t>
    <phoneticPr fontId="9"/>
  </si>
  <si>
    <t>学年</t>
    <phoneticPr fontId="9"/>
  </si>
  <si>
    <t>年齢</t>
    <rPh sb="0" eb="1">
      <t>ネン</t>
    </rPh>
    <phoneticPr fontId="9"/>
  </si>
  <si>
    <t>生年月日</t>
    <phoneticPr fontId="9"/>
  </si>
  <si>
    <t>H</t>
    <phoneticPr fontId="9"/>
  </si>
  <si>
    <t>・</t>
    <phoneticPr fontId="9"/>
  </si>
  <si>
    <t>女子個人試合</t>
    <rPh sb="0" eb="2">
      <t>ジョシ</t>
    </rPh>
    <rPh sb="2" eb="4">
      <t>コジン</t>
    </rPh>
    <rPh sb="4" eb="6">
      <t>シアイ</t>
    </rPh>
    <phoneticPr fontId="9"/>
  </si>
  <si>
    <t>名　　　　前</t>
    <rPh sb="0" eb="1">
      <t>ナ</t>
    </rPh>
    <rPh sb="5" eb="6">
      <t>マエ</t>
    </rPh>
    <phoneticPr fontId="9"/>
  </si>
  <si>
    <t>男子個人試合</t>
    <rPh sb="0" eb="2">
      <t>ダンシ</t>
    </rPh>
    <rPh sb="2" eb="4">
      <t>コジン</t>
    </rPh>
    <rPh sb="4" eb="6">
      <t>シアイ</t>
    </rPh>
    <phoneticPr fontId="9"/>
  </si>
  <si>
    <t>＊出力された用紙の誤字および外字などに注意してください（直接修正・捺印可）。</t>
    <rPh sb="1" eb="3">
      <t>シュツリョク</t>
    </rPh>
    <rPh sb="6" eb="8">
      <t>ヨウシ</t>
    </rPh>
    <rPh sb="9" eb="11">
      <t>ゴジ</t>
    </rPh>
    <rPh sb="14" eb="16">
      <t>ガイジ</t>
    </rPh>
    <rPh sb="19" eb="21">
      <t>チュウイ</t>
    </rPh>
    <rPh sb="28" eb="30">
      <t>チョクセツ</t>
    </rPh>
    <rPh sb="30" eb="32">
      <t>シュウセイ</t>
    </rPh>
    <rPh sb="33" eb="35">
      <t>ナツイン</t>
    </rPh>
    <rPh sb="35" eb="36">
      <t>カ</t>
    </rPh>
    <phoneticPr fontId="9"/>
  </si>
  <si>
    <t>＊参加申込書のとおりプログラム等、大会印刷物に掲載いたします。</t>
    <rPh sb="1" eb="3">
      <t>サンカ</t>
    </rPh>
    <rPh sb="3" eb="6">
      <t>モウシコミショ</t>
    </rPh>
    <rPh sb="15" eb="16">
      <t>トウ</t>
    </rPh>
    <rPh sb="17" eb="19">
      <t>タイカイ</t>
    </rPh>
    <rPh sb="19" eb="22">
      <t>インサツブツ</t>
    </rPh>
    <rPh sb="23" eb="25">
      <t>ケイサイ</t>
    </rPh>
    <phoneticPr fontId="9"/>
  </si>
  <si>
    <t>＊同じものを１部印刷して公印を押印の上、各送り先に送ってください。</t>
    <rPh sb="1" eb="2">
      <t>オナ</t>
    </rPh>
    <rPh sb="7" eb="8">
      <t>ブ</t>
    </rPh>
    <rPh sb="8" eb="10">
      <t>インサツ</t>
    </rPh>
    <rPh sb="12" eb="14">
      <t>コウイン</t>
    </rPh>
    <rPh sb="15" eb="17">
      <t>オウイン</t>
    </rPh>
    <rPh sb="18" eb="19">
      <t>ウエ</t>
    </rPh>
    <rPh sb="20" eb="21">
      <t>カク</t>
    </rPh>
    <rPh sb="21" eb="22">
      <t>オク</t>
    </rPh>
    <rPh sb="23" eb="24">
      <t>サキ</t>
    </rPh>
    <rPh sb="25" eb="26">
      <t>オク</t>
    </rPh>
    <phoneticPr fontId="9"/>
  </si>
  <si>
    <t>＊個人試合の№は県予選の順位ではありません。上詰めで記入してください。</t>
    <rPh sb="1" eb="3">
      <t>コジン</t>
    </rPh>
    <rPh sb="3" eb="5">
      <t>シアイ</t>
    </rPh>
    <rPh sb="8" eb="9">
      <t>ケン</t>
    </rPh>
    <rPh sb="9" eb="11">
      <t>ヨセン</t>
    </rPh>
    <rPh sb="12" eb="14">
      <t>ジュンイ</t>
    </rPh>
    <rPh sb="22" eb="23">
      <t>ウエ</t>
    </rPh>
    <rPh sb="23" eb="24">
      <t>ツ</t>
    </rPh>
    <rPh sb="26" eb="28">
      <t>キニュウ</t>
    </rPh>
    <phoneticPr fontId="9"/>
  </si>
  <si>
    <t>令和５年度　第１９回全国高等学校なぎなた選抜大会</t>
    <rPh sb="0" eb="2">
      <t>レイワ</t>
    </rPh>
    <rPh sb="3" eb="5">
      <t>ネンド</t>
    </rPh>
    <rPh sb="6" eb="7">
      <t>ダイ</t>
    </rPh>
    <rPh sb="9" eb="10">
      <t>カイ</t>
    </rPh>
    <rPh sb="10" eb="12">
      <t>ゼンコク</t>
    </rPh>
    <rPh sb="12" eb="16">
      <t>コウトウガッコウ</t>
    </rPh>
    <rPh sb="20" eb="22">
      <t>センバツ</t>
    </rPh>
    <rPh sb="22" eb="24">
      <t>タイカイ</t>
    </rPh>
    <phoneticPr fontId="2"/>
  </si>
  <si>
    <t>表彰状作成時文字確認シート</t>
    <rPh sb="0" eb="3">
      <t>ヒョウショウジョウ</t>
    </rPh>
    <rPh sb="3" eb="5">
      <t>サクセイ</t>
    </rPh>
    <rPh sb="5" eb="6">
      <t>ジ</t>
    </rPh>
    <rPh sb="6" eb="8">
      <t>モジ</t>
    </rPh>
    <rPh sb="8" eb="10">
      <t>カクニン</t>
    </rPh>
    <phoneticPr fontId="2"/>
  </si>
  <si>
    <t>表彰状作成時の表記文字の確認をお願いします。</t>
    <rPh sb="0" eb="3">
      <t>ヒョウショウジョウ</t>
    </rPh>
    <rPh sb="3" eb="6">
      <t>サクセイジ</t>
    </rPh>
    <rPh sb="7" eb="9">
      <t>ヒョウキ</t>
    </rPh>
    <rPh sb="9" eb="11">
      <t>モジ</t>
    </rPh>
    <rPh sb="12" eb="14">
      <t>カクニン</t>
    </rPh>
    <rPh sb="16" eb="17">
      <t>ネガ</t>
    </rPh>
    <phoneticPr fontId="2"/>
  </si>
  <si>
    <t>なお、③入力シートで手書き文字『有』の場合につきましては、事務局より別途確認のご連絡をいたします。</t>
    <rPh sb="4" eb="6">
      <t>ニュウリョク</t>
    </rPh>
    <rPh sb="10" eb="12">
      <t>テガ</t>
    </rPh>
    <rPh sb="13" eb="15">
      <t>モジ</t>
    </rPh>
    <rPh sb="16" eb="17">
      <t>ア</t>
    </rPh>
    <rPh sb="19" eb="21">
      <t>バアイ</t>
    </rPh>
    <rPh sb="29" eb="32">
      <t>ジムキョク</t>
    </rPh>
    <rPh sb="34" eb="36">
      <t>ベット</t>
    </rPh>
    <rPh sb="36" eb="38">
      <t>カクニン</t>
    </rPh>
    <rPh sb="40" eb="42">
      <t>レンラク</t>
    </rPh>
    <phoneticPr fontId="2"/>
  </si>
  <si>
    <t>HG正楷書体PRO </t>
  </si>
  <si>
    <t>表記例</t>
    <rPh sb="0" eb="2">
      <t>ヒョウキ</t>
    </rPh>
    <rPh sb="2" eb="3">
      <t>レイ</t>
    </rPh>
    <phoneticPr fontId="2"/>
  </si>
  <si>
    <t>学校名</t>
    <rPh sb="0" eb="3">
      <t>ガッコウメイ</t>
    </rPh>
    <phoneticPr fontId="2"/>
  </si>
  <si>
    <t>学校</t>
    <rPh sb="0" eb="2">
      <t>ガッコウ</t>
    </rPh>
    <phoneticPr fontId="2"/>
  </si>
  <si>
    <t>監督名</t>
    <rPh sb="0" eb="2">
      <t>カントク</t>
    </rPh>
    <rPh sb="2" eb="3">
      <t>メイ</t>
    </rPh>
    <phoneticPr fontId="2"/>
  </si>
  <si>
    <t>選手名</t>
    <rPh sb="0" eb="2">
      <t>センシュ</t>
    </rPh>
    <rPh sb="2" eb="3">
      <t>メイ</t>
    </rPh>
    <phoneticPr fontId="2"/>
  </si>
  <si>
    <t>監督</t>
    <rPh sb="0" eb="2">
      <t>カントク</t>
    </rPh>
    <phoneticPr fontId="2"/>
  </si>
  <si>
    <t xml:space="preserve"> </t>
    <phoneticPr fontId="2"/>
  </si>
  <si>
    <t>学校</t>
    <phoneticPr fontId="2"/>
  </si>
  <si>
    <t>監督</t>
  </si>
  <si>
    <t>年</t>
  </si>
  <si>
    <t>監 督</t>
    <phoneticPr fontId="2"/>
  </si>
  <si>
    <t>大会前日の練習会場希望調査</t>
    <rPh sb="0" eb="2">
      <t>タイカイ</t>
    </rPh>
    <rPh sb="2" eb="3">
      <t>マエ</t>
    </rPh>
    <rPh sb="3" eb="4">
      <t>ジツ</t>
    </rPh>
    <rPh sb="5" eb="7">
      <t>レンシュウ</t>
    </rPh>
    <rPh sb="7" eb="9">
      <t>カイジョウ</t>
    </rPh>
    <rPh sb="9" eb="11">
      <t>キボウ</t>
    </rPh>
    <rPh sb="11" eb="13">
      <t>チョウサ</t>
    </rPh>
    <phoneticPr fontId="9"/>
  </si>
  <si>
    <t>入力する箇所には色をつけています。</t>
    <rPh sb="0" eb="2">
      <t>ニュウリョク</t>
    </rPh>
    <rPh sb="4" eb="6">
      <t>カショ</t>
    </rPh>
    <rPh sb="8" eb="9">
      <t>イロ</t>
    </rPh>
    <phoneticPr fontId="2"/>
  </si>
  <si>
    <t>※３は、該当する欄にプルダウンメニューから入力してください。</t>
    <rPh sb="4" eb="6">
      <t>ガイトウ</t>
    </rPh>
    <rPh sb="8" eb="9">
      <t>ラン</t>
    </rPh>
    <rPh sb="21" eb="23">
      <t>ニュウリョク</t>
    </rPh>
    <phoneticPr fontId="9"/>
  </si>
  <si>
    <t>練習参加
予定人数</t>
    <rPh sb="0" eb="2">
      <t>レンシュウ</t>
    </rPh>
    <rPh sb="2" eb="4">
      <t>サンカ</t>
    </rPh>
    <rPh sb="5" eb="7">
      <t>ヨテイ</t>
    </rPh>
    <rPh sb="7" eb="9">
      <t>ニンズウ</t>
    </rPh>
    <phoneticPr fontId="9"/>
  </si>
  <si>
    <t>女子</t>
    <rPh sb="0" eb="2">
      <t>ジョシ</t>
    </rPh>
    <phoneticPr fontId="2"/>
  </si>
  <si>
    <t>男子</t>
    <rPh sb="0" eb="2">
      <t>ダンシ</t>
    </rPh>
    <phoneticPr fontId="2"/>
  </si>
  <si>
    <t>練習会場
使用希望</t>
    <rPh sb="0" eb="2">
      <t>レンシュウ</t>
    </rPh>
    <rPh sb="2" eb="4">
      <t>カイジョウ</t>
    </rPh>
    <rPh sb="5" eb="7">
      <t>シヨウ</t>
    </rPh>
    <rPh sb="7" eb="9">
      <t>キボウ</t>
    </rPh>
    <phoneticPr fontId="9"/>
  </si>
  <si>
    <t>希望有</t>
    <rPh sb="0" eb="2">
      <t>キボウ</t>
    </rPh>
    <rPh sb="2" eb="3">
      <t>ア</t>
    </rPh>
    <phoneticPr fontId="9"/>
  </si>
  <si>
    <t>時～</t>
    <rPh sb="0" eb="1">
      <t>ジ</t>
    </rPh>
    <phoneticPr fontId="9"/>
  </si>
  <si>
    <t>時</t>
    <rPh sb="0" eb="1">
      <t>ジ</t>
    </rPh>
    <phoneticPr fontId="9"/>
  </si>
  <si>
    <t>希望無</t>
    <rPh sb="0" eb="2">
      <t>キボウ</t>
    </rPh>
    <rPh sb="2" eb="3">
      <t>ム</t>
    </rPh>
    <phoneticPr fontId="9"/>
  </si>
  <si>
    <t>伊丹市到着
予定時間</t>
    <rPh sb="0" eb="3">
      <t>イタミシ</t>
    </rPh>
    <rPh sb="3" eb="5">
      <t>トウチャク</t>
    </rPh>
    <rPh sb="6" eb="8">
      <t>ヨテイ</t>
    </rPh>
    <rPh sb="8" eb="10">
      <t>ジカン</t>
    </rPh>
    <phoneticPr fontId="2"/>
  </si>
  <si>
    <t>時</t>
    <rPh sb="0" eb="1">
      <t>ジ</t>
    </rPh>
    <phoneticPr fontId="2"/>
  </si>
  <si>
    <t>分頃</t>
    <rPh sb="0" eb="1">
      <t>フン</t>
    </rPh>
    <rPh sb="1" eb="2">
      <t>コロ</t>
    </rPh>
    <phoneticPr fontId="2"/>
  </si>
  <si>
    <t>備考</t>
    <rPh sb="0" eb="2">
      <t>ビコウ</t>
    </rPh>
    <phoneticPr fontId="9"/>
  </si>
  <si>
    <t>３月２２日（金）</t>
    <rPh sb="1" eb="2">
      <t>ガツ</t>
    </rPh>
    <rPh sb="4" eb="5">
      <t>ニチ</t>
    </rPh>
    <rPh sb="6" eb="7">
      <t>キン</t>
    </rPh>
    <phoneticPr fontId="9"/>
  </si>
  <si>
    <t>３月２３日（土）</t>
    <rPh sb="1" eb="2">
      <t>ガツ</t>
    </rPh>
    <rPh sb="4" eb="5">
      <t>ニチ</t>
    </rPh>
    <rPh sb="6" eb="7">
      <t>ド</t>
    </rPh>
    <phoneticPr fontId="9"/>
  </si>
  <si>
    <t>練習相手ＩＤ申込用紙</t>
    <rPh sb="0" eb="2">
      <t>レンシュウ</t>
    </rPh>
    <rPh sb="2" eb="4">
      <t>アイテ</t>
    </rPh>
    <rPh sb="6" eb="8">
      <t>モウシコ</t>
    </rPh>
    <rPh sb="8" eb="10">
      <t>ヨウシ</t>
    </rPh>
    <phoneticPr fontId="9"/>
  </si>
  <si>
    <t>引率責任者名</t>
    <rPh sb="0" eb="2">
      <t>インソツ</t>
    </rPh>
    <rPh sb="2" eb="5">
      <t>セキニンシャ</t>
    </rPh>
    <rPh sb="5" eb="6">
      <t>メイ</t>
    </rPh>
    <phoneticPr fontId="9"/>
  </si>
  <si>
    <t>※（参加申込書と同一であること）</t>
    <rPh sb="2" eb="4">
      <t>サンカ</t>
    </rPh>
    <rPh sb="4" eb="5">
      <t>モウ</t>
    </rPh>
    <rPh sb="5" eb="6">
      <t>コ</t>
    </rPh>
    <rPh sb="6" eb="7">
      <t>ショ</t>
    </rPh>
    <rPh sb="8" eb="10">
      <t>ドウイツ</t>
    </rPh>
    <phoneticPr fontId="9"/>
  </si>
  <si>
    <t>名前</t>
    <rPh sb="0" eb="2">
      <t>ナマエ</t>
    </rPh>
    <phoneticPr fontId="9"/>
  </si>
  <si>
    <r>
      <t>練習相手ＩＤを申請および使用できるのは、</t>
    </r>
    <r>
      <rPr>
        <b/>
        <u val="double"/>
        <sz val="12"/>
        <color rgb="FFFF0000"/>
        <rFont val="游ゴシック"/>
        <family val="3"/>
        <charset val="128"/>
        <scheme val="minor"/>
      </rPr>
      <t>当該校の生徒のみ</t>
    </r>
    <r>
      <rPr>
        <sz val="12"/>
        <color theme="1"/>
        <rFont val="游ゴシック"/>
        <family val="3"/>
        <charset val="128"/>
        <scheme val="minor"/>
      </rPr>
      <t>とします。</t>
    </r>
    <rPh sb="0" eb="2">
      <t>レンシュウ</t>
    </rPh>
    <rPh sb="2" eb="4">
      <t>アイテ</t>
    </rPh>
    <rPh sb="7" eb="9">
      <t>シンセイ</t>
    </rPh>
    <rPh sb="12" eb="14">
      <t>シヨウ</t>
    </rPh>
    <rPh sb="20" eb="22">
      <t>トウガイ</t>
    </rPh>
    <rPh sb="22" eb="23">
      <t>コウ</t>
    </rPh>
    <rPh sb="24" eb="26">
      <t>セイト</t>
    </rPh>
    <rPh sb="26" eb="28">
      <t>ジョセイト</t>
    </rPh>
    <phoneticPr fontId="9"/>
  </si>
  <si>
    <t>（１）団体試合　　　　　　　　　　　　　　　　…　２名まで</t>
    <rPh sb="3" eb="5">
      <t>ダンタイ</t>
    </rPh>
    <rPh sb="5" eb="7">
      <t>シアイ</t>
    </rPh>
    <rPh sb="26" eb="27">
      <t>メイ</t>
    </rPh>
    <phoneticPr fontId="9"/>
  </si>
  <si>
    <t>ただし、（１）（２）の両方に出場する場合でも参加校１校あたり最大２名までとします。</t>
    <rPh sb="11" eb="13">
      <t>リョウホウ</t>
    </rPh>
    <rPh sb="14" eb="16">
      <t>シュツジョウ</t>
    </rPh>
    <rPh sb="18" eb="20">
      <t>バアイ</t>
    </rPh>
    <rPh sb="22" eb="24">
      <t>サンカ</t>
    </rPh>
    <rPh sb="24" eb="25">
      <t>コウ</t>
    </rPh>
    <rPh sb="26" eb="27">
      <t>コウ</t>
    </rPh>
    <rPh sb="30" eb="32">
      <t>サイダイ</t>
    </rPh>
    <rPh sb="33" eb="34">
      <t>メイ</t>
    </rPh>
    <phoneticPr fontId="9"/>
  </si>
  <si>
    <t>IDの貸し借りは禁止です。</t>
    <rPh sb="3" eb="4">
      <t>カ</t>
    </rPh>
    <rPh sb="5" eb="6">
      <t>カ</t>
    </rPh>
    <rPh sb="8" eb="10">
      <t>キンシ</t>
    </rPh>
    <phoneticPr fontId="2"/>
  </si>
  <si>
    <t>令和５年度　第１９回全国高等学校なぎなた選抜大会</t>
    <rPh sb="0" eb="2">
      <t>レイワ</t>
    </rPh>
    <rPh sb="3" eb="5">
      <t>ネンド</t>
    </rPh>
    <rPh sb="6" eb="7">
      <t>ダイ</t>
    </rPh>
    <rPh sb="9" eb="10">
      <t>カイ</t>
    </rPh>
    <rPh sb="10" eb="12">
      <t>ゼンコク</t>
    </rPh>
    <rPh sb="12" eb="16">
      <t>コウトウガッコウ</t>
    </rPh>
    <rPh sb="20" eb="22">
      <t>センバツ</t>
    </rPh>
    <rPh sb="22" eb="24">
      <t>タイカイ</t>
    </rPh>
    <phoneticPr fontId="9"/>
  </si>
  <si>
    <t>有償プログラム事前申込用紙（参加校ごと）</t>
    <rPh sb="0" eb="2">
      <t>ユウショウ</t>
    </rPh>
    <phoneticPr fontId="9"/>
  </si>
  <si>
    <t>都道府県名</t>
  </si>
  <si>
    <t>予約部数</t>
    <rPh sb="0" eb="2">
      <t>ヨヤク</t>
    </rPh>
    <rPh sb="2" eb="4">
      <t>ブスウ</t>
    </rPh>
    <phoneticPr fontId="9"/>
  </si>
  <si>
    <t>１　料金は、１冊1,000円です。</t>
  </si>
  <si>
    <t>２　ご予約いただいたプログラムは、大会期間中にプログラム販売所にて現金と引換</t>
    <rPh sb="17" eb="19">
      <t>タイカイ</t>
    </rPh>
    <rPh sb="19" eb="22">
      <t>キカンチュウ</t>
    </rPh>
    <rPh sb="28" eb="30">
      <t>ハンバイ</t>
    </rPh>
    <rPh sb="30" eb="31">
      <t>ジョ</t>
    </rPh>
    <phoneticPr fontId="9"/>
  </si>
  <si>
    <t>　　でお渡しする予定です。本申込書を印刷してご持参ください。</t>
    <rPh sb="4" eb="5">
      <t>ワタ</t>
    </rPh>
    <rPh sb="13" eb="14">
      <t>ホン</t>
    </rPh>
    <rPh sb="14" eb="17">
      <t>モウシコミショ</t>
    </rPh>
    <rPh sb="18" eb="20">
      <t>インサツ</t>
    </rPh>
    <rPh sb="23" eb="25">
      <t>ジサン</t>
    </rPh>
    <phoneticPr fontId="9"/>
  </si>
  <si>
    <t>３　予約用紙は、選抜大会実行委員会事務局へデータで提出してください。</t>
    <rPh sb="2" eb="4">
      <t>ヨヤク</t>
    </rPh>
    <rPh sb="4" eb="6">
      <t>ヨウシ</t>
    </rPh>
    <rPh sb="8" eb="10">
      <t>センバツ</t>
    </rPh>
    <rPh sb="10" eb="12">
      <t>タイカイ</t>
    </rPh>
    <rPh sb="12" eb="14">
      <t>ジッコウ</t>
    </rPh>
    <rPh sb="14" eb="17">
      <t>イインカイ</t>
    </rPh>
    <rPh sb="17" eb="20">
      <t>ジムキョク</t>
    </rPh>
    <rPh sb="25" eb="27">
      <t>テイシュツ</t>
    </rPh>
    <phoneticPr fontId="9"/>
  </si>
  <si>
    <t>４　キャンセルは、一切認めません。</t>
  </si>
  <si>
    <t>５　プログラムの無償配布は次のとおりとします。</t>
    <phoneticPr fontId="2"/>
  </si>
  <si>
    <t>　（１）団体試合　　　　　　　　…　２部</t>
  </si>
  <si>
    <t>　（２）個人試合のみ出場　　　　…　１部</t>
    <phoneticPr fontId="2"/>
  </si>
  <si>
    <t>　　※ただし、プログラムの無償配布は１校あたり最大２部です。</t>
    <rPh sb="13" eb="15">
      <t>ムショウ</t>
    </rPh>
    <rPh sb="15" eb="17">
      <t>ハイフ</t>
    </rPh>
    <rPh sb="19" eb="20">
      <t>コウ</t>
    </rPh>
    <rPh sb="23" eb="25">
      <t>サイダイ</t>
    </rPh>
    <rPh sb="26" eb="27">
      <t>ブ</t>
    </rPh>
    <phoneticPr fontId="2"/>
  </si>
  <si>
    <t>令和５年度第１９回全国高等学校なぎなた選抜大会</t>
    <rPh sb="0" eb="2">
      <t>レイワ</t>
    </rPh>
    <rPh sb="5" eb="6">
      <t>ダイ</t>
    </rPh>
    <rPh sb="8" eb="9">
      <t>カイ</t>
    </rPh>
    <rPh sb="9" eb="11">
      <t>ゼンコク</t>
    </rPh>
    <rPh sb="11" eb="15">
      <t>コウトウガッコウ</t>
    </rPh>
    <rPh sb="19" eb="21">
      <t>センバツ</t>
    </rPh>
    <rPh sb="21" eb="23">
      <t>タイカイ</t>
    </rPh>
    <phoneticPr fontId="9"/>
  </si>
  <si>
    <t>　　※１月２２日（月）必着</t>
    <rPh sb="4" eb="5">
      <t>ガツ</t>
    </rPh>
    <rPh sb="7" eb="8">
      <t>ニチ</t>
    </rPh>
    <rPh sb="9" eb="10">
      <t>ゲツ</t>
    </rPh>
    <rPh sb="11" eb="13">
      <t>ヒッチャク</t>
    </rPh>
    <phoneticPr fontId="2"/>
  </si>
  <si>
    <r>
      <t>６　お申し込みが不要の場合は、『</t>
    </r>
    <r>
      <rPr>
        <b/>
        <sz val="12"/>
        <color theme="1"/>
        <rFont val="ＭＳ 明朝"/>
        <family val="1"/>
        <charset val="128"/>
      </rPr>
      <t>０</t>
    </r>
    <r>
      <rPr>
        <sz val="12"/>
        <color theme="1"/>
        <rFont val="ＭＳ 明朝"/>
        <family val="1"/>
        <charset val="128"/>
      </rPr>
      <t>』と入力してください。</t>
    </r>
    <rPh sb="3" eb="4">
      <t>モウ</t>
    </rPh>
    <rPh sb="5" eb="6">
      <t>コ</t>
    </rPh>
    <rPh sb="8" eb="10">
      <t>フヨウ</t>
    </rPh>
    <rPh sb="11" eb="13">
      <t>バアイ</t>
    </rPh>
    <rPh sb="19" eb="21">
      <t>ニュウリョク</t>
    </rPh>
    <phoneticPr fontId="2"/>
  </si>
  <si>
    <t>選手欠場届</t>
    <rPh sb="0" eb="2">
      <t>センシュ</t>
    </rPh>
    <rPh sb="2" eb="4">
      <t>ケツジョウ</t>
    </rPh>
    <rPh sb="4" eb="5">
      <t>トドケ</t>
    </rPh>
    <phoneticPr fontId="9"/>
  </si>
  <si>
    <t>様</t>
    <rPh sb="0" eb="1">
      <t>サマ</t>
    </rPh>
    <phoneticPr fontId="9"/>
  </si>
  <si>
    <t>該当の□に○をつけてください。</t>
    <rPh sb="0" eb="2">
      <t>ガイトウ</t>
    </rPh>
    <phoneticPr fontId="9"/>
  </si>
  <si>
    <t>下記の者は、本校在学生徒で標記大会に諸事情により欠場したく、ここに届出ます。</t>
    <rPh sb="0" eb="2">
      <t>カキ</t>
    </rPh>
    <rPh sb="3" eb="4">
      <t>モノ</t>
    </rPh>
    <rPh sb="6" eb="8">
      <t>ホンコウ</t>
    </rPh>
    <rPh sb="8" eb="10">
      <t>ザイガク</t>
    </rPh>
    <rPh sb="10" eb="12">
      <t>セイト</t>
    </rPh>
    <rPh sb="13" eb="15">
      <t>ヒョウキ</t>
    </rPh>
    <rPh sb="15" eb="17">
      <t>タイカイ</t>
    </rPh>
    <rPh sb="18" eb="21">
      <t>ショジジョウ</t>
    </rPh>
    <rPh sb="24" eb="26">
      <t>ケツジョウ</t>
    </rPh>
    <rPh sb="33" eb="35">
      <t>トドケデ</t>
    </rPh>
    <phoneticPr fontId="9"/>
  </si>
  <si>
    <t>㊞</t>
    <phoneticPr fontId="9"/>
  </si>
  <si>
    <t>学校長</t>
    <rPh sb="0" eb="2">
      <t>ガッコウ</t>
    </rPh>
    <rPh sb="2" eb="3">
      <t>チョウ</t>
    </rPh>
    <phoneticPr fontId="9"/>
  </si>
  <si>
    <t>コウコウ</t>
  </si>
  <si>
    <t>高校</t>
    <rPh sb="0" eb="2">
      <t>コウコウ</t>
    </rPh>
    <phoneticPr fontId="9"/>
  </si>
  <si>
    <t>引率責任者</t>
    <rPh sb="0" eb="2">
      <t>インソツ</t>
    </rPh>
    <rPh sb="2" eb="5">
      <t>セキニンシャ</t>
    </rPh>
    <phoneticPr fontId="9"/>
  </si>
  <si>
    <t>監　　　督</t>
    <rPh sb="0" eb="1">
      <t>ラン</t>
    </rPh>
    <rPh sb="4" eb="5">
      <t>ヨシ</t>
    </rPh>
    <phoneticPr fontId="9"/>
  </si>
  <si>
    <t>選手欠場</t>
    <rPh sb="0" eb="2">
      <t>センシュ</t>
    </rPh>
    <rPh sb="2" eb="4">
      <t>ケツジョウ</t>
    </rPh>
    <phoneticPr fontId="9"/>
  </si>
  <si>
    <t>区　　分</t>
    <rPh sb="0" eb="1">
      <t>ク</t>
    </rPh>
    <rPh sb="3" eb="4">
      <t>ブン</t>
    </rPh>
    <phoneticPr fontId="9"/>
  </si>
  <si>
    <t>名　　　　　　　　前</t>
    <rPh sb="0" eb="1">
      <t>メイ</t>
    </rPh>
    <rPh sb="9" eb="10">
      <t>マエ</t>
    </rPh>
    <phoneticPr fontId="9"/>
  </si>
  <si>
    <t>学　年</t>
    <rPh sb="0" eb="1">
      <t>ガク</t>
    </rPh>
    <rPh sb="2" eb="3">
      <t>トシ</t>
    </rPh>
    <phoneticPr fontId="9"/>
  </si>
  <si>
    <t>年　齢</t>
    <rPh sb="0" eb="1">
      <t>トシ</t>
    </rPh>
    <rPh sb="2" eb="3">
      <t>ヨワイ</t>
    </rPh>
    <phoneticPr fontId="9"/>
  </si>
  <si>
    <t>生　年　月　日</t>
    <rPh sb="0" eb="1">
      <t>ショウ</t>
    </rPh>
    <rPh sb="2" eb="3">
      <t>トシ</t>
    </rPh>
    <rPh sb="4" eb="5">
      <t>ツキ</t>
    </rPh>
    <rPh sb="6" eb="7">
      <t>ヒ</t>
    </rPh>
    <phoneticPr fontId="9"/>
  </si>
  <si>
    <t>Ｈ</t>
    <phoneticPr fontId="9"/>
  </si>
  <si>
    <t>※区分には、団体、個人を明記</t>
    <rPh sb="1" eb="3">
      <t>クブン</t>
    </rPh>
    <rPh sb="6" eb="8">
      <t>ダンタイ</t>
    </rPh>
    <rPh sb="9" eb="11">
      <t>コジン</t>
    </rPh>
    <rPh sb="12" eb="14">
      <t>メイキ</t>
    </rPh>
    <phoneticPr fontId="9"/>
  </si>
  <si>
    <t>　　変更届は、参加申込書と一緒に白山市実行委員会事務局なぎなた競技担当へ</t>
    <rPh sb="2" eb="4">
      <t>ヘンコウ</t>
    </rPh>
    <rPh sb="4" eb="5">
      <t>トドケ</t>
    </rPh>
    <rPh sb="7" eb="9">
      <t>サンカ</t>
    </rPh>
    <rPh sb="9" eb="11">
      <t>モウシコミ</t>
    </rPh>
    <rPh sb="11" eb="12">
      <t>ショ</t>
    </rPh>
    <rPh sb="13" eb="15">
      <t>イッショ</t>
    </rPh>
    <rPh sb="16" eb="18">
      <t>ハクサン</t>
    </rPh>
    <rPh sb="18" eb="19">
      <t>シ</t>
    </rPh>
    <rPh sb="19" eb="21">
      <t>ジッコウ</t>
    </rPh>
    <rPh sb="21" eb="24">
      <t>イインカイ</t>
    </rPh>
    <rPh sb="24" eb="27">
      <t>ジムキョク</t>
    </rPh>
    <rPh sb="31" eb="33">
      <t>キョウギ</t>
    </rPh>
    <rPh sb="33" eb="35">
      <t>タントウ</t>
    </rPh>
    <phoneticPr fontId="9"/>
  </si>
  <si>
    <t>　　提出してください。</t>
    <rPh sb="2" eb="4">
      <t>テイシュツ</t>
    </rPh>
    <phoneticPr fontId="9"/>
  </si>
  <si>
    <t>　　※ 6月25日（金）必着</t>
    <rPh sb="5" eb="6">
      <t>ガツ</t>
    </rPh>
    <rPh sb="8" eb="9">
      <t>ニチ</t>
    </rPh>
    <rPh sb="10" eb="11">
      <t>キン</t>
    </rPh>
    <rPh sb="12" eb="14">
      <t>ヒッチャク</t>
    </rPh>
    <phoneticPr fontId="9"/>
  </si>
  <si>
    <t>　　なお、データは先に送信をお願いします。</t>
    <rPh sb="9" eb="10">
      <t>サキ</t>
    </rPh>
    <rPh sb="11" eb="13">
      <t>ソウシン</t>
    </rPh>
    <rPh sb="15" eb="16">
      <t>ネガ</t>
    </rPh>
    <phoneticPr fontId="9"/>
  </si>
  <si>
    <t>　　メール（　sports@city.hakusan.lg.jp　）</t>
    <phoneticPr fontId="9"/>
  </si>
  <si>
    <t>　　※ 6月17日（木）必着</t>
    <rPh sb="5" eb="6">
      <t>ガツ</t>
    </rPh>
    <rPh sb="8" eb="9">
      <t>ニチ</t>
    </rPh>
    <rPh sb="10" eb="11">
      <t>モク</t>
    </rPh>
    <rPh sb="12" eb="14">
      <t>ヒッチャク</t>
    </rPh>
    <phoneticPr fontId="9"/>
  </si>
  <si>
    <t>令和５年度　全国高等学校なぎなた選抜大会実行委員会会長</t>
    <rPh sb="0" eb="2">
      <t>レイワ</t>
    </rPh>
    <rPh sb="3" eb="5">
      <t>ネンド</t>
    </rPh>
    <rPh sb="6" eb="8">
      <t>ゼンコク</t>
    </rPh>
    <rPh sb="8" eb="12">
      <t>コウトウガッコウ</t>
    </rPh>
    <rPh sb="16" eb="18">
      <t>センバツ</t>
    </rPh>
    <rPh sb="18" eb="20">
      <t>タイカイ</t>
    </rPh>
    <rPh sb="20" eb="22">
      <t>ジッコウ</t>
    </rPh>
    <rPh sb="22" eb="25">
      <t>イインカイ</t>
    </rPh>
    <rPh sb="25" eb="27">
      <t>カイチョウ</t>
    </rPh>
    <phoneticPr fontId="9"/>
  </si>
  <si>
    <r>
      <t>お申し込みいただいたＩＤは、３月２２日（金）</t>
    </r>
    <r>
      <rPr>
        <sz val="12"/>
        <color indexed="8"/>
        <rFont val="游ゴシック"/>
        <family val="3"/>
        <charset val="128"/>
        <scheme val="minor"/>
      </rPr>
      <t>の代表者会議でお渡しする予定です。</t>
    </r>
    <rPh sb="1" eb="2">
      <t>モウ</t>
    </rPh>
    <rPh sb="3" eb="4">
      <t>コ</t>
    </rPh>
    <rPh sb="15" eb="16">
      <t>ガツ</t>
    </rPh>
    <rPh sb="18" eb="19">
      <t>ニチ</t>
    </rPh>
    <rPh sb="20" eb="21">
      <t>キン</t>
    </rPh>
    <rPh sb="23" eb="26">
      <t>ダイヒョウシャ</t>
    </rPh>
    <rPh sb="26" eb="28">
      <t>カイギ</t>
    </rPh>
    <rPh sb="30" eb="31">
      <t>ワタ</t>
    </rPh>
    <phoneticPr fontId="9"/>
  </si>
  <si>
    <r>
      <t>本用紙は、大会参加申込書と一緒に実行委員会事務局</t>
    </r>
    <r>
      <rPr>
        <sz val="12"/>
        <color indexed="8"/>
        <rFont val="游ゴシック"/>
        <family val="3"/>
        <charset val="128"/>
        <scheme val="minor"/>
      </rPr>
      <t>へ提出してください。</t>
    </r>
    <rPh sb="0" eb="1">
      <t>ホン</t>
    </rPh>
    <rPh sb="1" eb="3">
      <t>ヨウシ</t>
    </rPh>
    <rPh sb="5" eb="7">
      <t>タイカイ</t>
    </rPh>
    <rPh sb="7" eb="9">
      <t>サンカ</t>
    </rPh>
    <rPh sb="9" eb="12">
      <t>モウシコミショ</t>
    </rPh>
    <rPh sb="13" eb="15">
      <t>イッショ</t>
    </rPh>
    <rPh sb="16" eb="18">
      <t>ジッコウ</t>
    </rPh>
    <rPh sb="18" eb="21">
      <t>イインカイ</t>
    </rPh>
    <rPh sb="21" eb="24">
      <t>ジムキョク</t>
    </rPh>
    <rPh sb="25" eb="27">
      <t>テイシュツ</t>
    </rPh>
    <phoneticPr fontId="9"/>
  </si>
  <si>
    <r>
      <t>お申込みは、</t>
    </r>
    <r>
      <rPr>
        <u val="double"/>
        <sz val="12"/>
        <color theme="1"/>
        <rFont val="游ゴシック"/>
        <family val="3"/>
        <charset val="128"/>
        <scheme val="minor"/>
      </rPr>
      <t>学校１名で個人試合に出場の場合のみ</t>
    </r>
    <r>
      <rPr>
        <b/>
        <u val="double"/>
        <sz val="12"/>
        <color rgb="FFFF0000"/>
        <rFont val="ＭＳ Ｐゴシック"/>
        <family val="3"/>
        <charset val="128"/>
      </rPr>
      <t>１</t>
    </r>
    <r>
      <rPr>
        <u val="double"/>
        <sz val="12"/>
        <color indexed="8"/>
        <rFont val="游ゴシック"/>
        <family val="3"/>
        <charset val="128"/>
        <scheme val="minor"/>
      </rPr>
      <t>名</t>
    </r>
    <r>
      <rPr>
        <sz val="12"/>
        <color indexed="8"/>
        <rFont val="游ゴシック"/>
        <family val="3"/>
        <charset val="128"/>
        <scheme val="minor"/>
      </rPr>
      <t>を可能とします。</t>
    </r>
    <rPh sb="1" eb="3">
      <t>モウシコ</t>
    </rPh>
    <rPh sb="6" eb="8">
      <t>ガッコウ</t>
    </rPh>
    <rPh sb="9" eb="10">
      <t>メイ</t>
    </rPh>
    <rPh sb="11" eb="13">
      <t>コジン</t>
    </rPh>
    <rPh sb="13" eb="15">
      <t>シアイ</t>
    </rPh>
    <rPh sb="16" eb="18">
      <t>シュツジョウ</t>
    </rPh>
    <rPh sb="19" eb="21">
      <t>バアイ</t>
    </rPh>
    <rPh sb="24" eb="25">
      <t>メイ</t>
    </rPh>
    <rPh sb="26" eb="28">
      <t>カノウ</t>
    </rPh>
    <phoneticPr fontId="9"/>
  </si>
  <si>
    <r>
      <t>キャンセルの場合は、実行委員会事務局（実施本部）</t>
    </r>
    <r>
      <rPr>
        <sz val="12"/>
        <color indexed="8"/>
        <rFont val="游ゴシック"/>
        <family val="3"/>
        <charset val="128"/>
        <scheme val="minor"/>
      </rPr>
      <t>へ返還してください。</t>
    </r>
    <rPh sb="6" eb="8">
      <t>バアイ</t>
    </rPh>
    <rPh sb="10" eb="12">
      <t>ジッコウ</t>
    </rPh>
    <rPh sb="12" eb="15">
      <t>イインカイ</t>
    </rPh>
    <rPh sb="15" eb="18">
      <t>ジムキョク</t>
    </rPh>
    <rPh sb="19" eb="21">
      <t>ジッシ</t>
    </rPh>
    <rPh sb="21" eb="23">
      <t>ホンブ</t>
    </rPh>
    <rPh sb="25" eb="27">
      <t>ヘンカン</t>
    </rPh>
    <phoneticPr fontId="9"/>
  </si>
  <si>
    <r>
      <t>※１月２２日（月）</t>
    </r>
    <r>
      <rPr>
        <sz val="12"/>
        <color indexed="8"/>
        <rFont val="游ゴシック"/>
        <family val="3"/>
        <charset val="128"/>
        <scheme val="minor"/>
      </rPr>
      <t>必着</t>
    </r>
    <rPh sb="2" eb="3">
      <t>ガツ</t>
    </rPh>
    <rPh sb="5" eb="6">
      <t>ニチ</t>
    </rPh>
    <rPh sb="7" eb="8">
      <t>ゲツ</t>
    </rPh>
    <rPh sb="9" eb="11">
      <t>ヒッチャク</t>
    </rPh>
    <phoneticPr fontId="9"/>
  </si>
  <si>
    <t xml:space="preserve">      ⑫欠場届</t>
    <rPh sb="7" eb="9">
      <t>ケツジョウ</t>
    </rPh>
    <rPh sb="9" eb="10">
      <t>トドケ</t>
    </rPh>
    <phoneticPr fontId="2"/>
  </si>
  <si>
    <r>
      <t>５．⑩練習相手申込書　</t>
    </r>
    <r>
      <rPr>
        <sz val="11"/>
        <color rgb="FFFF0000"/>
        <rFont val="游ゴシック"/>
        <family val="3"/>
        <charset val="128"/>
        <scheme val="minor"/>
      </rPr>
      <t/>
    </r>
    <rPh sb="3" eb="5">
      <t>レンシュウ</t>
    </rPh>
    <rPh sb="5" eb="7">
      <t>アイテ</t>
    </rPh>
    <rPh sb="7" eb="9">
      <t>モウシコミ</t>
    </rPh>
    <rPh sb="9" eb="10">
      <t>ショ</t>
    </rPh>
    <phoneticPr fontId="2"/>
  </si>
  <si>
    <t>　（４）　⑩練習相手を申込される場合は、③入力シートに必要事項を入力ししてください。</t>
    <rPh sb="6" eb="8">
      <t>レンシュウ</t>
    </rPh>
    <rPh sb="8" eb="10">
      <t>アイテ</t>
    </rPh>
    <rPh sb="11" eb="13">
      <t>モウシコミ</t>
    </rPh>
    <rPh sb="16" eb="18">
      <t>バアイ</t>
    </rPh>
    <rPh sb="21" eb="23">
      <t>ニュウリョク</t>
    </rPh>
    <rPh sb="27" eb="29">
      <t>ヒツヨウ</t>
    </rPh>
    <rPh sb="29" eb="31">
      <t>ジコウ</t>
    </rPh>
    <rPh sb="32" eb="34">
      <t>ニュウリョク</t>
    </rPh>
    <phoneticPr fontId="2"/>
  </si>
  <si>
    <t>　　　　「⑥文字確認シート」、「⑧団体紹介提出用」が自動的に作成されます。</t>
    <rPh sb="26" eb="28">
      <t>ジドウ</t>
    </rPh>
    <rPh sb="28" eb="29">
      <t>テキ</t>
    </rPh>
    <rPh sb="30" eb="32">
      <t>サクセイ</t>
    </rPh>
    <phoneticPr fontId="2"/>
  </si>
  <si>
    <t>　（２）「③入力シート（こちらへ入力）」に必要事項を入力すると、「⑤参加申込書（こちらを印刷）」、</t>
    <rPh sb="6" eb="8">
      <t>ニュウリョク</t>
    </rPh>
    <rPh sb="16" eb="18">
      <t>ニュウリョク</t>
    </rPh>
    <rPh sb="21" eb="23">
      <t>ヒツヨウ</t>
    </rPh>
    <rPh sb="23" eb="25">
      <t>ジコウ</t>
    </rPh>
    <rPh sb="26" eb="28">
      <t>ニュウリョク</t>
    </rPh>
    <rPh sb="34" eb="36">
      <t>サンカ</t>
    </rPh>
    <rPh sb="36" eb="39">
      <t>モウシコミショ</t>
    </rPh>
    <rPh sb="44" eb="46">
      <t>インサツ</t>
    </rPh>
    <phoneticPr fontId="2"/>
  </si>
  <si>
    <t>※⑧は団体試合出場校のみ</t>
    <rPh sb="3" eb="5">
      <t>ダンタイ</t>
    </rPh>
    <rPh sb="5" eb="7">
      <t>シアイ</t>
    </rPh>
    <rPh sb="7" eb="10">
      <t>シュツジョウコウ</t>
    </rPh>
    <phoneticPr fontId="2"/>
  </si>
  <si>
    <t>　（３）　⑨練習会場調査票は、入力が必要なセルに色が付いています。必要事項を入力し、セルの色がすべて</t>
    <rPh sb="6" eb="13">
      <t>レンシュウカイジョウチョウサヒョウ</t>
    </rPh>
    <rPh sb="15" eb="17">
      <t>ニュウリョク</t>
    </rPh>
    <rPh sb="18" eb="20">
      <t>ヒツヨウ</t>
    </rPh>
    <rPh sb="24" eb="25">
      <t>イロ</t>
    </rPh>
    <rPh sb="26" eb="27">
      <t>ツ</t>
    </rPh>
    <rPh sb="33" eb="35">
      <t>ヒツヨウ</t>
    </rPh>
    <rPh sb="35" eb="37">
      <t>ジコウ</t>
    </rPh>
    <rPh sb="38" eb="40">
      <t>ニュウリョク</t>
    </rPh>
    <rPh sb="45" eb="46">
      <t>イロ</t>
    </rPh>
    <phoneticPr fontId="2"/>
  </si>
  <si>
    <r>
      <rPr>
        <b/>
        <sz val="12"/>
        <color theme="1"/>
        <rFont val="游ゴシック"/>
        <family val="3"/>
        <charset val="128"/>
        <scheme val="minor"/>
      </rPr>
      <t>令和６年１月２２日(月)</t>
    </r>
    <r>
      <rPr>
        <sz val="12"/>
        <color theme="1"/>
        <rFont val="游ゴシック"/>
        <family val="3"/>
        <charset val="128"/>
        <scheme val="minor"/>
      </rPr>
      <t>　　</t>
    </r>
    <r>
      <rPr>
        <u val="double"/>
        <sz val="12"/>
        <color theme="1"/>
        <rFont val="游ゴシック"/>
        <family val="3"/>
        <charset val="128"/>
        <scheme val="minor"/>
      </rPr>
      <t>郵送・ＦＡＸ・データ共に必着</t>
    </r>
    <rPh sb="0" eb="2">
      <t>レイワ</t>
    </rPh>
    <rPh sb="3" eb="4">
      <t>ネン</t>
    </rPh>
    <rPh sb="5" eb="6">
      <t>ガツ</t>
    </rPh>
    <rPh sb="8" eb="9">
      <t>ニチ</t>
    </rPh>
    <rPh sb="10" eb="11">
      <t>ゲツ</t>
    </rPh>
    <rPh sb="14" eb="16">
      <t>ユウソウ</t>
    </rPh>
    <rPh sb="24" eb="25">
      <t>トモ</t>
    </rPh>
    <rPh sb="26" eb="28">
      <t>ヒッチャク</t>
    </rPh>
    <phoneticPr fontId="2"/>
  </si>
  <si>
    <t>　　　　　①　 入力したファイルに名前を付けて保存してください。</t>
    <phoneticPr fontId="2"/>
  </si>
  <si>
    <r>
      <t>　　 　　　　　ファイル名は</t>
    </r>
    <r>
      <rPr>
        <b/>
        <sz val="11"/>
        <color theme="1"/>
        <rFont val="游ゴシック"/>
        <family val="3"/>
        <charset val="128"/>
        <scheme val="minor"/>
      </rPr>
      <t>『</t>
    </r>
    <r>
      <rPr>
        <b/>
        <sz val="11"/>
        <color rgb="FFFF0000"/>
        <rFont val="游ゴシック"/>
        <family val="3"/>
        <charset val="128"/>
        <scheme val="minor"/>
      </rPr>
      <t>都道府県名　学校名</t>
    </r>
    <r>
      <rPr>
        <b/>
        <sz val="11"/>
        <color theme="1"/>
        <rFont val="游ゴシック"/>
        <family val="3"/>
        <charset val="128"/>
        <scheme val="minor"/>
      </rPr>
      <t>』</t>
    </r>
    <r>
      <rPr>
        <sz val="11"/>
        <color theme="1"/>
        <rFont val="游ゴシック"/>
        <family val="3"/>
        <charset val="128"/>
        <scheme val="minor"/>
      </rPr>
      <t>としてください。</t>
    </r>
    <rPh sb="12" eb="13">
      <t>メイ</t>
    </rPh>
    <rPh sb="15" eb="19">
      <t>トドウフケン</t>
    </rPh>
    <rPh sb="19" eb="20">
      <t>メイ</t>
    </rPh>
    <rPh sb="21" eb="24">
      <t>ガッコウメイ</t>
    </rPh>
    <phoneticPr fontId="2"/>
  </si>
  <si>
    <t>　　　　　　　※ファイル内のシートは削除せずに、そのまま保存してください。</t>
    <rPh sb="12" eb="13">
      <t>ナイ</t>
    </rPh>
    <rPh sb="18" eb="20">
      <t>サクジョ</t>
    </rPh>
    <rPh sb="28" eb="30">
      <t>ホゾン</t>
    </rPh>
    <phoneticPr fontId="2"/>
  </si>
  <si>
    <t>　　　　　②　団体試合出場校は、写真データファイルに名前を付けて保存してしてください。</t>
    <rPh sb="7" eb="9">
      <t>ダンタイ</t>
    </rPh>
    <rPh sb="9" eb="11">
      <t>シアイ</t>
    </rPh>
    <rPh sb="11" eb="14">
      <t>シュツジョウコウ</t>
    </rPh>
    <rPh sb="16" eb="18">
      <t>シャシン</t>
    </rPh>
    <rPh sb="26" eb="28">
      <t>ナマエ</t>
    </rPh>
    <rPh sb="29" eb="30">
      <t>ツ</t>
    </rPh>
    <rPh sb="32" eb="34">
      <t>ホゾン</t>
    </rPh>
    <phoneticPr fontId="2"/>
  </si>
  <si>
    <t>　　　　　　 　写真データサイズは、２００KB程度に縮小してください。</t>
    <rPh sb="8" eb="10">
      <t>シャシン</t>
    </rPh>
    <rPh sb="23" eb="25">
      <t>テイド</t>
    </rPh>
    <rPh sb="26" eb="28">
      <t>シュクショウ</t>
    </rPh>
    <phoneticPr fontId="2"/>
  </si>
  <si>
    <t>　　　　　③　添付ファイルにして、下記のアドレスに電子メールで送信してください。</t>
    <rPh sb="7" eb="9">
      <t>テンプ</t>
    </rPh>
    <rPh sb="17" eb="19">
      <t>カキ</t>
    </rPh>
    <rPh sb="25" eb="27">
      <t>デンシ</t>
    </rPh>
    <rPh sb="31" eb="33">
      <t>ソウシン</t>
    </rPh>
    <phoneticPr fontId="2"/>
  </si>
  <si>
    <t>　</t>
    <phoneticPr fontId="2"/>
  </si>
  <si>
    <r>
      <t xml:space="preserve">   　　 メールアドレス：</t>
    </r>
    <r>
      <rPr>
        <sz val="14"/>
        <color theme="1"/>
        <rFont val="游ゴシック"/>
        <family val="3"/>
        <charset val="128"/>
        <scheme val="minor"/>
      </rPr>
      <t>naginata@itami.ed.jp</t>
    </r>
    <phoneticPr fontId="2"/>
  </si>
  <si>
    <t>　　　　　 FAX・電子メール ：参加申込書1部         ・・・選抜大会実行委員会（伊丹市教育委員会事務局保健体育課内）</t>
    <rPh sb="10" eb="12">
      <t>デンシ</t>
    </rPh>
    <rPh sb="17" eb="19">
      <t>サンカ</t>
    </rPh>
    <rPh sb="19" eb="22">
      <t>モウシコミショ</t>
    </rPh>
    <rPh sb="23" eb="24">
      <t>ブ</t>
    </rPh>
    <rPh sb="36" eb="38">
      <t>センバツ</t>
    </rPh>
    <rPh sb="38" eb="40">
      <t>タイカイ</t>
    </rPh>
    <rPh sb="40" eb="42">
      <t>ジッコウ</t>
    </rPh>
    <rPh sb="42" eb="45">
      <t>イインカイ</t>
    </rPh>
    <rPh sb="46" eb="49">
      <t>イタミシ</t>
    </rPh>
    <rPh sb="49" eb="51">
      <t>キョウイク</t>
    </rPh>
    <rPh sb="51" eb="54">
      <t>イインカイ</t>
    </rPh>
    <rPh sb="54" eb="57">
      <t>ジムキョク</t>
    </rPh>
    <rPh sb="57" eb="59">
      <t>ホケン</t>
    </rPh>
    <rPh sb="59" eb="62">
      <t>タイイクカ</t>
    </rPh>
    <rPh sb="62" eb="63">
      <t>ナイ</t>
    </rPh>
    <phoneticPr fontId="2"/>
  </si>
  <si>
    <t>　（２）　電子データの送付：参加申込Excelファイル</t>
    <rPh sb="5" eb="7">
      <t>デンシ</t>
    </rPh>
    <rPh sb="11" eb="13">
      <t>ソウフ</t>
    </rPh>
    <rPh sb="14" eb="16">
      <t>サンカ</t>
    </rPh>
    <rPh sb="16" eb="18">
      <t>モウシコミ</t>
    </rPh>
    <phoneticPr fontId="2"/>
  </si>
  <si>
    <t>例年、参加申込書の提出を受けて、FAXにて確認させて頂いておりましたが、こちらのシートにて最終確認といたします。</t>
    <rPh sb="0" eb="2">
      <t>レイネン</t>
    </rPh>
    <rPh sb="3" eb="5">
      <t>サンカ</t>
    </rPh>
    <rPh sb="5" eb="8">
      <t>モウシコミショ</t>
    </rPh>
    <rPh sb="9" eb="11">
      <t>テイシュツ</t>
    </rPh>
    <rPh sb="12" eb="13">
      <t>ウ</t>
    </rPh>
    <rPh sb="21" eb="23">
      <t>カクニン</t>
    </rPh>
    <rPh sb="26" eb="27">
      <t>イタダ</t>
    </rPh>
    <rPh sb="45" eb="47">
      <t>サイシュウ</t>
    </rPh>
    <rPh sb="47" eb="49">
      <t>カクニン</t>
    </rPh>
    <phoneticPr fontId="2"/>
  </si>
  <si>
    <t>抽選会資料作成用</t>
    <rPh sb="0" eb="3">
      <t>チュウセンカイ</t>
    </rPh>
    <rPh sb="3" eb="5">
      <t>シリョウ</t>
    </rPh>
    <rPh sb="5" eb="7">
      <t>サクセイ</t>
    </rPh>
    <rPh sb="7" eb="8">
      <t>ヨウ</t>
    </rPh>
    <phoneticPr fontId="2"/>
  </si>
  <si>
    <t>郵送物用</t>
    <rPh sb="0" eb="2">
      <t>ユウソウ</t>
    </rPh>
    <rPh sb="2" eb="3">
      <t>ブツ</t>
    </rPh>
    <rPh sb="3" eb="4">
      <t>ヨウ</t>
    </rPh>
    <phoneticPr fontId="2"/>
  </si>
  <si>
    <t>団体試合用　　※セルが青くなっていない場合は個人試合にのみ出場校</t>
    <rPh sb="0" eb="2">
      <t>ダンタイ</t>
    </rPh>
    <rPh sb="2" eb="4">
      <t>シアイ</t>
    </rPh>
    <rPh sb="4" eb="5">
      <t>ヨウ</t>
    </rPh>
    <rPh sb="11" eb="12">
      <t>アオ</t>
    </rPh>
    <rPh sb="19" eb="21">
      <t>バアイ</t>
    </rPh>
    <rPh sb="22" eb="24">
      <t>コジン</t>
    </rPh>
    <rPh sb="24" eb="26">
      <t>シアイ</t>
    </rPh>
    <rPh sb="29" eb="32">
      <t>シュツジョウコウ</t>
    </rPh>
    <phoneticPr fontId="2"/>
  </si>
  <si>
    <t>学校名(正式名称)</t>
    <rPh sb="0" eb="3">
      <t>ガッコウメイ</t>
    </rPh>
    <rPh sb="4" eb="6">
      <t>セイシキ</t>
    </rPh>
    <rPh sb="6" eb="8">
      <t>メイショウ</t>
    </rPh>
    <phoneticPr fontId="2"/>
  </si>
  <si>
    <t>〒番号</t>
    <rPh sb="1" eb="3">
      <t>バンゴウ</t>
    </rPh>
    <phoneticPr fontId="2"/>
  </si>
  <si>
    <t>住所</t>
    <rPh sb="0" eb="2">
      <t>ジュウショ</t>
    </rPh>
    <phoneticPr fontId="2"/>
  </si>
  <si>
    <t>引率</t>
    <rPh sb="0" eb="2">
      <t>インソツ</t>
    </rPh>
    <phoneticPr fontId="2"/>
  </si>
  <si>
    <t>メールアドレス</t>
    <phoneticPr fontId="2"/>
  </si>
  <si>
    <t>都道府県名</t>
    <rPh sb="0" eb="5">
      <t>トドウフケンメイ</t>
    </rPh>
    <phoneticPr fontId="2"/>
  </si>
  <si>
    <t>学校名(略称)</t>
    <rPh sb="0" eb="3">
      <t>ガッコウメイ</t>
    </rPh>
    <rPh sb="4" eb="6">
      <t>リャクショウ</t>
    </rPh>
    <phoneticPr fontId="2"/>
  </si>
  <si>
    <t>ふりがな</t>
    <phoneticPr fontId="2"/>
  </si>
  <si>
    <t>女子個人試合用</t>
    <rPh sb="0" eb="2">
      <t>ジョシ</t>
    </rPh>
    <rPh sb="2" eb="4">
      <t>コジン</t>
    </rPh>
    <rPh sb="4" eb="6">
      <t>シアイ</t>
    </rPh>
    <rPh sb="6" eb="7">
      <t>ヨウ</t>
    </rPh>
    <phoneticPr fontId="2"/>
  </si>
  <si>
    <t>都道府県名</t>
    <rPh sb="0" eb="4">
      <t>トドウフケン</t>
    </rPh>
    <rPh sb="4" eb="5">
      <t>メイ</t>
    </rPh>
    <phoneticPr fontId="2"/>
  </si>
  <si>
    <t>選手名</t>
    <rPh sb="0" eb="3">
      <t>センシュメイ</t>
    </rPh>
    <phoneticPr fontId="2"/>
  </si>
  <si>
    <t>選手名(ふりがな)</t>
    <rPh sb="0" eb="3">
      <t>センシュメイ</t>
    </rPh>
    <phoneticPr fontId="2"/>
  </si>
  <si>
    <t>学校略称</t>
    <rPh sb="0" eb="2">
      <t>ガッコウ</t>
    </rPh>
    <rPh sb="2" eb="4">
      <t>リャクショウ</t>
    </rPh>
    <phoneticPr fontId="2"/>
  </si>
  <si>
    <t>男子個人試合用</t>
    <rPh sb="0" eb="2">
      <t>ダンシ</t>
    </rPh>
    <rPh sb="2" eb="4">
      <t>コジン</t>
    </rPh>
    <rPh sb="4" eb="6">
      <t>シアイ</t>
    </rPh>
    <rPh sb="6" eb="7">
      <t>ヨウ</t>
    </rPh>
    <phoneticPr fontId="2"/>
  </si>
  <si>
    <t>学校名(正式名称)</t>
    <rPh sb="0" eb="2">
      <t>ガッコウ</t>
    </rPh>
    <rPh sb="2" eb="3">
      <t>メイ</t>
    </rPh>
    <rPh sb="4" eb="6">
      <t>セイシキ</t>
    </rPh>
    <rPh sb="6" eb="8">
      <t>メイショウ</t>
    </rPh>
    <phoneticPr fontId="2"/>
  </si>
  <si>
    <t>選手名（ふりがな）</t>
    <rPh sb="0" eb="2">
      <t>センシュ</t>
    </rPh>
    <rPh sb="2" eb="3">
      <t>メイ</t>
    </rPh>
    <phoneticPr fontId="2"/>
  </si>
  <si>
    <t>学校略称</t>
    <rPh sb="0" eb="4">
      <t>ガッコウリャクショウ</t>
    </rPh>
    <phoneticPr fontId="2"/>
  </si>
  <si>
    <t>プログラム作成用(参加監督・選手一覧)</t>
    <rPh sb="5" eb="7">
      <t>サクセイ</t>
    </rPh>
    <rPh sb="7" eb="8">
      <t>ヨウ</t>
    </rPh>
    <rPh sb="9" eb="11">
      <t>サンカ</t>
    </rPh>
    <rPh sb="11" eb="13">
      <t>カントク</t>
    </rPh>
    <rPh sb="14" eb="16">
      <t>センシュ</t>
    </rPh>
    <rPh sb="16" eb="18">
      <t>イチラン</t>
    </rPh>
    <phoneticPr fontId="2"/>
  </si>
  <si>
    <t>女子個人試合</t>
    <rPh sb="0" eb="2">
      <t>ジョシ</t>
    </rPh>
    <rPh sb="2" eb="4">
      <t>コジン</t>
    </rPh>
    <rPh sb="4" eb="6">
      <t>シアイ</t>
    </rPh>
    <phoneticPr fontId="2"/>
  </si>
  <si>
    <t>学年</t>
    <rPh sb="0" eb="2">
      <t>ガクネン</t>
    </rPh>
    <phoneticPr fontId="2"/>
  </si>
  <si>
    <t>男子個人試合</t>
    <rPh sb="0" eb="2">
      <t>ダンシ</t>
    </rPh>
    <rPh sb="2" eb="4">
      <t>コジン</t>
    </rPh>
    <rPh sb="4" eb="6">
      <t>シアイ</t>
    </rPh>
    <phoneticPr fontId="2"/>
  </si>
  <si>
    <t>練習会場調査集計用</t>
    <rPh sb="0" eb="2">
      <t>レンシュウ</t>
    </rPh>
    <rPh sb="2" eb="4">
      <t>カイジョウ</t>
    </rPh>
    <rPh sb="4" eb="6">
      <t>チョウサ</t>
    </rPh>
    <rPh sb="6" eb="8">
      <t>シュウケイ</t>
    </rPh>
    <rPh sb="8" eb="9">
      <t>ヨウ</t>
    </rPh>
    <phoneticPr fontId="2"/>
  </si>
  <si>
    <t>希望あり</t>
    <rPh sb="0" eb="2">
      <t>キボウ</t>
    </rPh>
    <phoneticPr fontId="2"/>
  </si>
  <si>
    <t>参加人数</t>
    <rPh sb="0" eb="2">
      <t>サンカ</t>
    </rPh>
    <rPh sb="2" eb="4">
      <t>ニンズウ</t>
    </rPh>
    <phoneticPr fontId="2"/>
  </si>
  <si>
    <t>伊丹到着予定時刻</t>
    <rPh sb="0" eb="2">
      <t>イタミ</t>
    </rPh>
    <rPh sb="2" eb="4">
      <t>トウチャク</t>
    </rPh>
    <rPh sb="4" eb="6">
      <t>ヨテイ</t>
    </rPh>
    <rPh sb="6" eb="8">
      <t>ジコク</t>
    </rPh>
    <phoneticPr fontId="2"/>
  </si>
  <si>
    <t>備考</t>
    <rPh sb="0" eb="2">
      <t>ビコウ</t>
    </rPh>
    <phoneticPr fontId="2"/>
  </si>
  <si>
    <t>団体試合選手呼び出し名簿</t>
    <rPh sb="0" eb="2">
      <t>ダンタイ</t>
    </rPh>
    <rPh sb="2" eb="4">
      <t>シアイ</t>
    </rPh>
    <rPh sb="4" eb="6">
      <t>センシュ</t>
    </rPh>
    <rPh sb="6" eb="7">
      <t>ヨ</t>
    </rPh>
    <rPh sb="8" eb="9">
      <t>ダ</t>
    </rPh>
    <rPh sb="10" eb="11">
      <t>メイ</t>
    </rPh>
    <rPh sb="11" eb="12">
      <t>ボ</t>
    </rPh>
    <phoneticPr fontId="2"/>
  </si>
  <si>
    <t>学校名（正式名称）</t>
    <rPh sb="0" eb="3">
      <t>ガッコウメイ</t>
    </rPh>
    <rPh sb="4" eb="8">
      <t>セイシキメイショウ</t>
    </rPh>
    <phoneticPr fontId="2"/>
  </si>
  <si>
    <t>選手１</t>
    <rPh sb="0" eb="2">
      <t>センシュ</t>
    </rPh>
    <phoneticPr fontId="2"/>
  </si>
  <si>
    <t>選手１（ふりがな）</t>
    <rPh sb="0" eb="2">
      <t>センシュ</t>
    </rPh>
    <phoneticPr fontId="2"/>
  </si>
  <si>
    <t>選手２</t>
    <rPh sb="0" eb="2">
      <t>センシュ</t>
    </rPh>
    <phoneticPr fontId="2"/>
  </si>
  <si>
    <t>選手２（ふりがな）</t>
    <rPh sb="0" eb="2">
      <t>センシュ</t>
    </rPh>
    <phoneticPr fontId="2"/>
  </si>
  <si>
    <t>選手３</t>
    <rPh sb="0" eb="2">
      <t>センシュ</t>
    </rPh>
    <phoneticPr fontId="2"/>
  </si>
  <si>
    <t>選手３（ふりがな）</t>
    <rPh sb="0" eb="2">
      <t>センシュ</t>
    </rPh>
    <phoneticPr fontId="2"/>
  </si>
  <si>
    <t>選手４</t>
    <rPh sb="0" eb="2">
      <t>センシュ</t>
    </rPh>
    <phoneticPr fontId="2"/>
  </si>
  <si>
    <t>選手４（ふりがな）</t>
    <rPh sb="0" eb="2">
      <t>センシュ</t>
    </rPh>
    <phoneticPr fontId="2"/>
  </si>
  <si>
    <t>選手５</t>
    <rPh sb="0" eb="2">
      <t>センシュ</t>
    </rPh>
    <phoneticPr fontId="2"/>
  </si>
  <si>
    <t>選手５（ふりがな）</t>
    <rPh sb="0" eb="2">
      <t>センシュ</t>
    </rPh>
    <phoneticPr fontId="2"/>
  </si>
  <si>
    <t>練習相手</t>
    <rPh sb="0" eb="4">
      <t>レンシュウアイテ</t>
    </rPh>
    <phoneticPr fontId="2"/>
  </si>
  <si>
    <t>名前</t>
    <rPh sb="0" eb="2">
      <t>ナマエ</t>
    </rPh>
    <phoneticPr fontId="2"/>
  </si>
  <si>
    <t>プログラム事前申込</t>
    <rPh sb="5" eb="7">
      <t>ジゼン</t>
    </rPh>
    <rPh sb="7" eb="9">
      <t>モウシコミ</t>
    </rPh>
    <phoneticPr fontId="2"/>
  </si>
  <si>
    <t>都道府県名</t>
    <rPh sb="0" eb="4">
      <t>トドウフケン</t>
    </rPh>
    <rPh sb="4" eb="5">
      <t>メイ</t>
    </rPh>
    <phoneticPr fontId="2"/>
  </si>
  <si>
    <t>学校名</t>
    <rPh sb="0" eb="3">
      <t>ガッコウメイ</t>
    </rPh>
    <phoneticPr fontId="2"/>
  </si>
  <si>
    <t>部数</t>
    <rPh sb="0" eb="2">
      <t>ブスウ</t>
    </rPh>
    <phoneticPr fontId="2"/>
  </si>
  <si>
    <t>都道府県番号</t>
    <rPh sb="0" eb="4">
      <t>トドウフケン</t>
    </rPh>
    <rPh sb="4" eb="6">
      <t>バンゴウ</t>
    </rPh>
    <phoneticPr fontId="2"/>
  </si>
  <si>
    <r>
      <t>　　　</t>
    </r>
    <r>
      <rPr>
        <u/>
        <sz val="11"/>
        <color theme="1"/>
        <rFont val="游ゴシック"/>
        <family val="3"/>
        <charset val="128"/>
        <scheme val="minor"/>
      </rPr>
      <t>１部は　全国高体連なぎなた専門部事務局へ提出する。</t>
    </r>
    <r>
      <rPr>
        <sz val="11"/>
        <color theme="1"/>
        <rFont val="游ゴシック"/>
        <family val="3"/>
        <charset val="128"/>
        <scheme val="minor"/>
      </rPr>
      <t>　　　　　</t>
    </r>
    <r>
      <rPr>
        <b/>
        <sz val="11"/>
        <color rgb="FFFF0000"/>
        <rFont val="游ゴシック"/>
        <family val="3"/>
        <charset val="128"/>
        <scheme val="minor"/>
      </rPr>
      <t/>
    </r>
    <rPh sb="4" eb="5">
      <t>ブ</t>
    </rPh>
    <rPh sb="7" eb="9">
      <t>ゼンコク</t>
    </rPh>
    <rPh sb="9" eb="12">
      <t>コウタイレン</t>
    </rPh>
    <rPh sb="16" eb="19">
      <t>センモンブ</t>
    </rPh>
    <rPh sb="19" eb="22">
      <t>ジムキョク</t>
    </rPh>
    <rPh sb="23" eb="25">
      <t>テイシュツ</t>
    </rPh>
    <phoneticPr fontId="2"/>
  </si>
  <si>
    <r>
      <t>　　　</t>
    </r>
    <r>
      <rPr>
        <u/>
        <sz val="11"/>
        <color theme="1"/>
        <rFont val="游ゴシック"/>
        <family val="3"/>
        <charset val="128"/>
        <scheme val="minor"/>
      </rPr>
      <t>１部は　実行委員会事務局へFAX送信後、学校控えとする。</t>
    </r>
    <rPh sb="4" eb="5">
      <t>ブ</t>
    </rPh>
    <rPh sb="7" eb="15">
      <t>ジッコウイインカイジムキョク</t>
    </rPh>
    <rPh sb="19" eb="21">
      <t>ソウシン</t>
    </rPh>
    <rPh sb="21" eb="22">
      <t>ゴ</t>
    </rPh>
    <rPh sb="23" eb="25">
      <t>ダイガッコウ</t>
    </rPh>
    <rPh sb="25" eb="26">
      <t>ヒカ</t>
    </rPh>
    <phoneticPr fontId="2"/>
  </si>
  <si>
    <t>　（１）　郵送（簡易書留） ：参加申込書（原本）1部・・・全国高体連なぎなた専門部事務局（東海学園高等学校内）</t>
    <rPh sb="5" eb="7">
      <t>ユウソウ</t>
    </rPh>
    <rPh sb="8" eb="10">
      <t>カンイ</t>
    </rPh>
    <rPh sb="10" eb="12">
      <t>カキトメ</t>
    </rPh>
    <rPh sb="15" eb="17">
      <t>サンカ</t>
    </rPh>
    <rPh sb="17" eb="20">
      <t>モウシコミショ</t>
    </rPh>
    <rPh sb="21" eb="23">
      <t>ゲンポン</t>
    </rPh>
    <rPh sb="25" eb="26">
      <t>ブ</t>
    </rPh>
    <rPh sb="29" eb="31">
      <t>ゼンコク</t>
    </rPh>
    <rPh sb="31" eb="34">
      <t>コウタイレン</t>
    </rPh>
    <rPh sb="38" eb="41">
      <t>センモンブ</t>
    </rPh>
    <rPh sb="41" eb="44">
      <t>ジムキョク</t>
    </rPh>
    <rPh sb="45" eb="49">
      <t>トウカイガクエン</t>
    </rPh>
    <rPh sb="49" eb="51">
      <t>コウトウ</t>
    </rPh>
    <rPh sb="51" eb="53">
      <t>チュウガッコウ</t>
    </rPh>
    <rPh sb="53" eb="54">
      <t>ナイ</t>
    </rPh>
    <phoneticPr fontId="2"/>
  </si>
  <si>
    <r>
      <t>【練習会場／練習可能日時】　
①伊丹市立緑丘体育館　　　　　 　　３/２２（金）  ９：３０～1６：００　　３/２３（土）１０：００～１２：３０　
②スワンホール　体育館　　　　　　　　　　　　　　１２：３０～１６：００　　　　　　 　　１０：００～１６：００　
③伊丹市立鴻池小学校</t>
    </r>
    <r>
      <rPr>
        <sz val="11"/>
        <color rgb="FFFF0000"/>
        <rFont val="ＭＳ Ｐゴシック"/>
        <family val="3"/>
        <charset val="128"/>
      </rPr>
      <t>　</t>
    </r>
    <r>
      <rPr>
        <sz val="11"/>
        <rFont val="ＭＳ Ｐゴシック"/>
        <family val="3"/>
        <charset val="128"/>
      </rPr>
      <t>体育館　　　　　　　　　１４：００～１６：００　　　　　 　  　　９：４５～１６：００</t>
    </r>
    <r>
      <rPr>
        <sz val="11"/>
        <color rgb="FFFF0000"/>
        <rFont val="ＭＳ Ｐゴシック"/>
        <family val="3"/>
        <charset val="128"/>
      </rPr>
      <t xml:space="preserve">
</t>
    </r>
    <r>
      <rPr>
        <sz val="11"/>
        <rFont val="ＭＳ Ｐゴシック"/>
        <family val="3"/>
        <charset val="128"/>
      </rPr>
      <t>④伊丹市立伊丹特別支援学校　体育館　　　　 １４：００～１６：００　　　　 　　  　　９：４５～１６：００</t>
    </r>
    <rPh sb="1" eb="3">
      <t>レンシュウ</t>
    </rPh>
    <rPh sb="3" eb="5">
      <t>カイジョウ</t>
    </rPh>
    <rPh sb="6" eb="8">
      <t>レンシュウ</t>
    </rPh>
    <rPh sb="8" eb="10">
      <t>カノウ</t>
    </rPh>
    <rPh sb="10" eb="12">
      <t>ニチジ</t>
    </rPh>
    <rPh sb="16" eb="20">
      <t>イタミシリツ</t>
    </rPh>
    <rPh sb="20" eb="25">
      <t>ミドリガオカタイイクカン</t>
    </rPh>
    <rPh sb="38" eb="39">
      <t>キン</t>
    </rPh>
    <rPh sb="59" eb="60">
      <t>ド</t>
    </rPh>
    <rPh sb="82" eb="85">
      <t>タイイクカン</t>
    </rPh>
    <rPh sb="133" eb="135">
      <t>イタミ</t>
    </rPh>
    <rPh sb="135" eb="137">
      <t>シリツ</t>
    </rPh>
    <rPh sb="137" eb="139">
      <t>コウノイケ</t>
    </rPh>
    <rPh sb="139" eb="142">
      <t>ショウガッコウ</t>
    </rPh>
    <rPh sb="143" eb="146">
      <t>タイイクカン</t>
    </rPh>
    <rPh sb="189" eb="191">
      <t>イタミ</t>
    </rPh>
    <rPh sb="191" eb="193">
      <t>シリツ</t>
    </rPh>
    <rPh sb="193" eb="195">
      <t>イタミ</t>
    </rPh>
    <rPh sb="195" eb="197">
      <t>トクベツ</t>
    </rPh>
    <rPh sb="197" eb="199">
      <t>シエン</t>
    </rPh>
    <rPh sb="199" eb="201">
      <t>ガッコウ</t>
    </rPh>
    <rPh sb="202" eb="205">
      <t>タイイクカン</t>
    </rPh>
    <phoneticPr fontId="9"/>
  </si>
  <si>
    <t>　※実行委員会事務局にて練習会場の振り分けを行います。
　　 練習会場の指定はできません。予めご了承ください。
　※各練習会場へは、参加校自身で移動してください。
　　③・④には駐車場がありませんので徒歩での移動をお願いします。
　※3月22日の学校会場は、児童の下校時間と重なりますので、開場時間より前には入場できません。</t>
    <rPh sb="2" eb="4">
      <t>ジッコウ</t>
    </rPh>
    <rPh sb="4" eb="7">
      <t>イインカイ</t>
    </rPh>
    <rPh sb="7" eb="10">
      <t>ジムキョク</t>
    </rPh>
    <rPh sb="12" eb="14">
      <t>レンシュウ</t>
    </rPh>
    <rPh sb="14" eb="16">
      <t>カイジョウ</t>
    </rPh>
    <rPh sb="17" eb="18">
      <t>フ</t>
    </rPh>
    <rPh sb="19" eb="20">
      <t>ワ</t>
    </rPh>
    <rPh sb="22" eb="23">
      <t>オコナ</t>
    </rPh>
    <rPh sb="31" eb="33">
      <t>レンシュウ</t>
    </rPh>
    <rPh sb="33" eb="35">
      <t>カイジョウ</t>
    </rPh>
    <rPh sb="36" eb="38">
      <t>シテイ</t>
    </rPh>
    <rPh sb="45" eb="46">
      <t>アラカジ</t>
    </rPh>
    <rPh sb="48" eb="50">
      <t>リョウショウ</t>
    </rPh>
    <rPh sb="58" eb="59">
      <t>カク</t>
    </rPh>
    <rPh sb="59" eb="61">
      <t>レンシュウ</t>
    </rPh>
    <rPh sb="61" eb="63">
      <t>カイジョウ</t>
    </rPh>
    <rPh sb="66" eb="69">
      <t>サンカコウ</t>
    </rPh>
    <rPh sb="69" eb="71">
      <t>ジシン</t>
    </rPh>
    <rPh sb="72" eb="74">
      <t>イドウ</t>
    </rPh>
    <rPh sb="89" eb="91">
      <t>チュウシャ</t>
    </rPh>
    <rPh sb="91" eb="92">
      <t>ジョウ</t>
    </rPh>
    <rPh sb="100" eb="102">
      <t>トホ</t>
    </rPh>
    <rPh sb="104" eb="106">
      <t>イドウ</t>
    </rPh>
    <rPh sb="108" eb="109">
      <t>ネガ</t>
    </rPh>
    <rPh sb="118" eb="119">
      <t>ガツ</t>
    </rPh>
    <rPh sb="121" eb="122">
      <t>ニチ</t>
    </rPh>
    <rPh sb="123" eb="125">
      <t>ガッコウ</t>
    </rPh>
    <rPh sb="125" eb="127">
      <t>カイジョウ</t>
    </rPh>
    <rPh sb="129" eb="131">
      <t>ジドウ</t>
    </rPh>
    <rPh sb="132" eb="134">
      <t>ゲコウ</t>
    </rPh>
    <rPh sb="134" eb="136">
      <t>ジカン</t>
    </rPh>
    <rPh sb="137" eb="138">
      <t>カサ</t>
    </rPh>
    <rPh sb="145" eb="147">
      <t>カイジョウ</t>
    </rPh>
    <rPh sb="147" eb="149">
      <t>ジカン</t>
    </rPh>
    <rPh sb="151" eb="152">
      <t>マエ</t>
    </rPh>
    <rPh sb="154" eb="156">
      <t>ニュウジョウ</t>
    </rPh>
    <phoneticPr fontId="9"/>
  </si>
  <si>
    <t>練習相手</t>
    <rPh sb="0" eb="4">
      <t>レンシュウアイテ</t>
    </rPh>
    <phoneticPr fontId="2"/>
  </si>
  <si>
    <t>団１</t>
    <rPh sb="0" eb="1">
      <t>ダン</t>
    </rPh>
    <phoneticPr fontId="2"/>
  </si>
  <si>
    <t>団２</t>
    <rPh sb="0" eb="1">
      <t>ダン</t>
    </rPh>
    <phoneticPr fontId="2"/>
  </si>
  <si>
    <t>団３</t>
    <rPh sb="0" eb="1">
      <t>ダン</t>
    </rPh>
    <phoneticPr fontId="2"/>
  </si>
  <si>
    <t>団４</t>
    <rPh sb="0" eb="1">
      <t>ダン</t>
    </rPh>
    <phoneticPr fontId="2"/>
  </si>
  <si>
    <t>団５</t>
    <rPh sb="0" eb="1">
      <t>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</si>
</sst>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
    <numFmt numFmtId="177" formatCode="[$-411]e"/>
    <numFmt numFmtId="178" formatCode="#"/>
    <numFmt numFmtId="179" formatCode="[$-F800]dddd\,\ mmmm\ dd\,\ yyyy"/>
  </numFmts>
  <fonts count="91">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b/>
      <sz val="11"/>
      <color theme="4" tint="-0.249977111117893"/>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6"/>
      <name val="ＭＳ Ｐゴシック"/>
      <family val="3"/>
      <charset val="128"/>
    </font>
    <font>
      <b/>
      <sz val="11"/>
      <color indexed="8"/>
      <name val="ＭＳ Ｐゴシック"/>
      <family val="3"/>
      <charset val="128"/>
    </font>
    <font>
      <sz val="9"/>
      <name val="ＭＳ Ｐゴシック"/>
      <family val="3"/>
      <charset val="128"/>
    </font>
    <font>
      <sz val="11"/>
      <name val="游ゴシック"/>
      <family val="3"/>
      <charset val="128"/>
      <scheme val="minor"/>
    </font>
    <font>
      <sz val="11"/>
      <color theme="1"/>
      <name val="ＭＳ 明朝"/>
      <family val="1"/>
      <charset val="128"/>
    </font>
    <font>
      <sz val="8"/>
      <name val="ＭＳ Ｐゴシック"/>
      <family val="3"/>
      <charset val="128"/>
    </font>
    <font>
      <sz val="11"/>
      <name val="ＭＳ Ｐゴシック"/>
      <family val="3"/>
      <charset val="128"/>
    </font>
    <font>
      <sz val="11"/>
      <color indexed="9"/>
      <name val="ＭＳ Ｐゴシック"/>
      <family val="3"/>
      <charset val="128"/>
    </font>
    <font>
      <sz val="10"/>
      <name val="ＭＳ Ｐゴシック"/>
      <family val="3"/>
      <charset val="128"/>
    </font>
    <font>
      <sz val="11"/>
      <name val="ＭＳ 明朝"/>
      <family val="1"/>
      <charset val="128"/>
    </font>
    <font>
      <sz val="10"/>
      <color indexed="8"/>
      <name val="ＭＳ 明朝"/>
      <family val="1"/>
      <charset val="128"/>
    </font>
    <font>
      <sz val="11"/>
      <color indexed="9"/>
      <name val="ＭＳ 明朝"/>
      <family val="1"/>
      <charset val="128"/>
    </font>
    <font>
      <u/>
      <sz val="11"/>
      <color indexed="12"/>
      <name val="ＭＳ Ｐゴシック"/>
      <family val="3"/>
      <charset val="128"/>
    </font>
    <font>
      <sz val="10"/>
      <name val="ＭＳ 明朝"/>
      <family val="1"/>
      <charset val="128"/>
    </font>
    <font>
      <sz val="11"/>
      <color indexed="8"/>
      <name val="ＭＳ Ｐゴシック"/>
      <family val="3"/>
      <charset val="128"/>
    </font>
    <font>
      <sz val="11"/>
      <color indexed="10"/>
      <name val="ＭＳ Ｐゴシック"/>
      <family val="3"/>
      <charset val="128"/>
    </font>
    <font>
      <u/>
      <sz val="11"/>
      <color rgb="FFFF0000"/>
      <name val="ＭＳ Ｐゴシック"/>
      <family val="3"/>
      <charset val="128"/>
    </font>
    <font>
      <sz val="10"/>
      <color indexed="10"/>
      <name val="Meiryo UI"/>
      <family val="3"/>
      <charset val="128"/>
    </font>
    <font>
      <sz val="8"/>
      <color theme="1"/>
      <name val="游ゴシック"/>
      <family val="3"/>
      <charset val="128"/>
      <scheme val="minor"/>
    </font>
    <font>
      <sz val="8"/>
      <color theme="1"/>
      <name val="ＭＳ 明朝"/>
      <family val="1"/>
      <charset val="128"/>
    </font>
    <font>
      <b/>
      <sz val="11"/>
      <color indexed="8"/>
      <name val="游ゴシック"/>
      <family val="3"/>
      <charset val="128"/>
      <scheme val="minor"/>
    </font>
    <font>
      <b/>
      <sz val="11"/>
      <color theme="1"/>
      <name val="ＭＳ 明朝"/>
      <family val="1"/>
      <charset val="128"/>
    </font>
    <font>
      <b/>
      <sz val="11"/>
      <name val="ＭＳ 明朝"/>
      <family val="1"/>
      <charset val="128"/>
    </font>
    <font>
      <sz val="20"/>
      <name val="ＭＳ 明朝"/>
      <family val="1"/>
      <charset val="128"/>
    </font>
    <font>
      <sz val="18"/>
      <name val="ＭＳ 明朝"/>
      <family val="1"/>
      <charset val="128"/>
    </font>
    <font>
      <sz val="19"/>
      <name val="ＭＳ 明朝"/>
      <family val="1"/>
      <charset val="128"/>
    </font>
    <font>
      <sz val="9.5"/>
      <name val="ＭＳ 明朝"/>
      <family val="1"/>
      <charset val="128"/>
    </font>
    <font>
      <sz val="14"/>
      <name val="ＭＳ 明朝"/>
      <family val="1"/>
      <charset val="128"/>
    </font>
    <font>
      <sz val="12"/>
      <name val="ＭＳ 明朝"/>
      <family val="1"/>
      <charset val="128"/>
    </font>
    <font>
      <sz val="16"/>
      <name val="ＭＳ 明朝"/>
      <family val="1"/>
      <charset val="128"/>
    </font>
    <font>
      <b/>
      <sz val="16"/>
      <name val="ＭＳ 明朝"/>
      <family val="1"/>
      <charset val="128"/>
    </font>
    <font>
      <u val="double"/>
      <sz val="18"/>
      <name val="ＭＳ 明朝"/>
      <family val="1"/>
      <charset val="128"/>
    </font>
    <font>
      <b/>
      <sz val="14"/>
      <color theme="1"/>
      <name val="游ゴシック"/>
      <family val="3"/>
      <charset val="128"/>
      <scheme val="minor"/>
    </font>
    <font>
      <sz val="11"/>
      <color rgb="FF4D5156"/>
      <name val="HG正楷書体-PRO"/>
      <family val="4"/>
      <charset val="128"/>
    </font>
    <font>
      <b/>
      <sz val="18"/>
      <color theme="1"/>
      <name val="HG正楷書体-PRO"/>
      <family val="4"/>
      <charset val="128"/>
    </font>
    <font>
      <sz val="18"/>
      <color theme="1"/>
      <name val="HG正楷書体-PRO"/>
      <family val="4"/>
      <charset val="128"/>
    </font>
    <font>
      <b/>
      <sz val="16"/>
      <color theme="1"/>
      <name val="HG正楷書体-PRO"/>
      <family val="4"/>
      <charset val="128"/>
    </font>
    <font>
      <sz val="11"/>
      <color theme="1"/>
      <name val="游ゴシック"/>
      <family val="3"/>
      <charset val="128"/>
      <scheme val="minor"/>
    </font>
    <font>
      <sz val="16"/>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11"/>
      <name val="DejaVu Sans"/>
      <family val="2"/>
    </font>
    <font>
      <sz val="12"/>
      <name val="ＭＳ Ｐ明朝"/>
      <family val="1"/>
      <charset val="128"/>
    </font>
    <font>
      <sz val="28"/>
      <name val="ＭＳ Ｐゴシック"/>
      <family val="3"/>
      <charset val="128"/>
    </font>
    <font>
      <sz val="18"/>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14"/>
      <color rgb="FFFF0000"/>
      <name val="ＭＳ Ｐゴシック"/>
      <family val="3"/>
      <charset val="128"/>
    </font>
    <font>
      <sz val="11"/>
      <color rgb="FFFF0000"/>
      <name val="ＭＳ Ｐゴシック"/>
      <family val="3"/>
      <charset val="128"/>
    </font>
    <font>
      <sz val="14"/>
      <color theme="1"/>
      <name val="ＭＳ Ｐゴシック"/>
      <family val="3"/>
      <charset val="128"/>
    </font>
    <font>
      <sz val="12"/>
      <color rgb="FFFF0000"/>
      <name val="ＭＳ Ｐゴシック"/>
      <family val="3"/>
      <charset val="128"/>
    </font>
    <font>
      <sz val="10.5"/>
      <color rgb="FFFF0000"/>
      <name val="ＭＳ Ｐゴシック"/>
      <family val="3"/>
      <charset val="128"/>
    </font>
    <font>
      <sz val="10.5"/>
      <color indexed="8"/>
      <name val="ＭＳ Ｐゴシック"/>
      <family val="3"/>
      <charset val="128"/>
    </font>
    <font>
      <b/>
      <sz val="12"/>
      <color rgb="FFFF0000"/>
      <name val="ＭＳ Ｐゴシック"/>
      <family val="3"/>
      <charset val="128"/>
    </font>
    <font>
      <sz val="12"/>
      <color indexed="8"/>
      <name val="ＭＳ Ｐゴシック"/>
      <family val="3"/>
      <charset val="128"/>
    </font>
    <font>
      <sz val="11"/>
      <color rgb="FFFFC000"/>
      <name val="游ゴシック"/>
      <family val="3"/>
      <charset val="128"/>
      <scheme val="minor"/>
    </font>
    <font>
      <u val="double"/>
      <sz val="11"/>
      <color theme="1"/>
      <name val="游ゴシック"/>
      <family val="3"/>
      <charset val="128"/>
      <scheme val="minor"/>
    </font>
    <font>
      <u val="double"/>
      <sz val="12"/>
      <color theme="1"/>
      <name val="游ゴシック"/>
      <family val="3"/>
      <charset val="128"/>
      <scheme val="minor"/>
    </font>
    <font>
      <b/>
      <u val="double"/>
      <sz val="12"/>
      <color rgb="FFFF0000"/>
      <name val="ＭＳ Ｐゴシック"/>
      <family val="3"/>
      <charset val="128"/>
    </font>
    <font>
      <b/>
      <u val="double"/>
      <sz val="12"/>
      <color rgb="FFFF0000"/>
      <name val="游ゴシック"/>
      <family val="3"/>
      <charset val="128"/>
      <scheme val="minor"/>
    </font>
    <font>
      <sz val="12"/>
      <color indexed="8"/>
      <name val="ＭＳ 明朝"/>
      <family val="1"/>
      <charset val="128"/>
    </font>
    <font>
      <sz val="12"/>
      <color theme="1"/>
      <name val="ＭＳ 明朝"/>
      <family val="1"/>
      <charset val="128"/>
    </font>
    <font>
      <sz val="18"/>
      <color indexed="8"/>
      <name val="ＭＳ 明朝"/>
      <family val="1"/>
      <charset val="128"/>
    </font>
    <font>
      <sz val="14"/>
      <color indexed="8"/>
      <name val="ＭＳ 明朝"/>
      <family val="1"/>
      <charset val="128"/>
    </font>
    <font>
      <sz val="36"/>
      <color indexed="8"/>
      <name val="ＭＳ 明朝"/>
      <family val="1"/>
      <charset val="128"/>
    </font>
    <font>
      <b/>
      <sz val="12"/>
      <color theme="1"/>
      <name val="ＭＳ 明朝"/>
      <family val="1"/>
      <charset val="128"/>
    </font>
    <font>
      <sz val="11.5"/>
      <name val="ＭＳ Ｐ明朝"/>
      <family val="1"/>
      <charset val="128"/>
    </font>
    <font>
      <sz val="18"/>
      <name val="ＭＳ Ｐ明朝"/>
      <family val="1"/>
      <charset val="128"/>
    </font>
    <font>
      <b/>
      <sz val="16"/>
      <name val="ＭＳ Ｐ明朝"/>
      <family val="1"/>
      <charset val="128"/>
    </font>
    <font>
      <b/>
      <sz val="12"/>
      <color rgb="FFFF0000"/>
      <name val="ＭＳ Ｐ明朝"/>
      <family val="1"/>
      <charset val="128"/>
    </font>
    <font>
      <sz val="13"/>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
      <sz val="12"/>
      <color rgb="FFFF0000"/>
      <name val="ＭＳ 明朝"/>
      <family val="1"/>
      <charset val="128"/>
    </font>
    <font>
      <sz val="12"/>
      <color indexed="8"/>
      <name val="游ゴシック"/>
      <family val="3"/>
      <charset val="128"/>
      <scheme val="minor"/>
    </font>
    <font>
      <u val="double"/>
      <sz val="12"/>
      <color indexed="8"/>
      <name val="游ゴシック"/>
      <family val="3"/>
      <charset val="128"/>
      <scheme val="minor"/>
    </font>
    <font>
      <sz val="14"/>
      <color indexed="8"/>
      <name val="游ゴシック"/>
      <family val="3"/>
      <charset val="128"/>
      <scheme val="minor"/>
    </font>
    <font>
      <b/>
      <sz val="12"/>
      <color theme="1"/>
      <name val="游ゴシック"/>
      <family val="3"/>
      <charset val="128"/>
      <scheme val="minor"/>
    </font>
  </fonts>
  <fills count="14">
    <fill>
      <patternFill patternType="none"/>
    </fill>
    <fill>
      <patternFill patternType="gray125"/>
    </fill>
    <fill>
      <patternFill patternType="solid">
        <fgColor theme="9" tint="0.59999389629810485"/>
        <bgColor indexed="64"/>
      </patternFill>
    </fill>
    <fill>
      <patternFill patternType="solid">
        <fgColor rgb="FF8DA9DB"/>
        <bgColor indexed="64"/>
      </patternFill>
    </fill>
    <fill>
      <patternFill patternType="solid">
        <fgColor rgb="FFFF66FF"/>
        <bgColor indexed="64"/>
      </patternFill>
    </fill>
    <fill>
      <patternFill patternType="solid">
        <fgColor rgb="FFFFFF00"/>
        <bgColor indexed="64"/>
      </patternFill>
    </fill>
    <fill>
      <patternFill patternType="solid">
        <fgColor indexed="13"/>
        <bgColor indexed="64"/>
      </patternFill>
    </fill>
    <fill>
      <patternFill patternType="solid">
        <fgColor theme="8" tint="0.39997558519241921"/>
        <bgColor indexed="64"/>
      </patternFill>
    </fill>
    <fill>
      <patternFill patternType="solid">
        <fgColor indexed="45"/>
        <bgColor indexed="64"/>
      </patternFill>
    </fill>
    <fill>
      <patternFill patternType="solid">
        <fgColor rgb="FFFF99CC"/>
        <bgColor indexed="64"/>
      </patternFill>
    </fill>
    <fill>
      <patternFill patternType="solid">
        <fgColor rgb="FFCC99FF"/>
        <bgColor indexed="64"/>
      </patternFill>
    </fill>
    <fill>
      <patternFill patternType="solid">
        <fgColor theme="8" tint="0.39994506668294322"/>
        <bgColor indexed="64"/>
      </patternFill>
    </fill>
    <fill>
      <patternFill patternType="solid">
        <fgColor rgb="FF92D050"/>
        <bgColor indexed="64"/>
      </patternFill>
    </fill>
    <fill>
      <patternFill patternType="solid">
        <fgColor theme="5" tint="0.59999389629810485"/>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auto="1"/>
      </left>
      <right/>
      <top/>
      <bottom style="hair">
        <color auto="1"/>
      </bottom>
      <diagonal/>
    </border>
    <border>
      <left/>
      <right style="hair">
        <color auto="1"/>
      </right>
      <top/>
      <bottom style="hair">
        <color auto="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8"/>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bottom/>
      <diagonal/>
    </border>
    <border>
      <left style="hair">
        <color indexed="64"/>
      </left>
      <right style="dotted">
        <color indexed="64"/>
      </right>
      <top style="thin">
        <color indexed="64"/>
      </top>
      <bottom style="thin">
        <color indexed="64"/>
      </bottom>
      <diagonal/>
    </border>
    <border diagonalUp="1">
      <left style="dotted">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 diagonalUp="1">
      <left style="dotted">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s>
  <cellStyleXfs count="5">
    <xf numFmtId="0" fontId="0" fillId="0" borderId="0"/>
    <xf numFmtId="0" fontId="21" fillId="0" borderId="0" applyNumberFormat="0" applyFill="0" applyBorder="0" applyAlignment="0" applyProtection="0">
      <alignment vertical="top"/>
      <protection locked="0"/>
    </xf>
    <xf numFmtId="0" fontId="15" fillId="0" borderId="0"/>
    <xf numFmtId="0" fontId="15" fillId="0" borderId="0">
      <alignment vertical="center"/>
    </xf>
    <xf numFmtId="0" fontId="46" fillId="0" borderId="0">
      <alignment vertical="center"/>
    </xf>
  </cellStyleXfs>
  <cellXfs count="889">
    <xf numFmtId="0" fontId="0" fillId="0" borderId="0" xfId="0"/>
    <xf numFmtId="0" fontId="0" fillId="2" borderId="0" xfId="0" applyFill="1"/>
    <xf numFmtId="0" fontId="0" fillId="2" borderId="0" xfId="0" applyFill="1" applyAlignment="1">
      <alignment horizontal="left"/>
    </xf>
    <xf numFmtId="0" fontId="0" fillId="0" borderId="0" xfId="0" applyAlignment="1">
      <alignment horizontal="left"/>
    </xf>
    <xf numFmtId="0" fontId="0" fillId="3" borderId="0" xfId="0" applyFill="1" applyAlignment="1">
      <alignment horizontal="center"/>
    </xf>
    <xf numFmtId="0" fontId="0" fillId="4" borderId="0" xfId="0" applyFill="1" applyAlignment="1">
      <alignment horizontal="center"/>
    </xf>
    <xf numFmtId="0" fontId="0" fillId="0" borderId="0" xfId="0" applyAlignment="1">
      <alignment vertical="top" wrapText="1"/>
    </xf>
    <xf numFmtId="0" fontId="0" fillId="0" borderId="0" xfId="0" applyAlignment="1">
      <alignment vertical="center"/>
    </xf>
    <xf numFmtId="0" fontId="6" fillId="0" borderId="0" xfId="0" applyFont="1"/>
    <xf numFmtId="0" fontId="0" fillId="5" borderId="1" xfId="0" applyFill="1" applyBorder="1" applyAlignment="1">
      <alignment vertical="center"/>
    </xf>
    <xf numFmtId="14" fontId="0" fillId="5" borderId="1" xfId="0" applyNumberFormat="1" applyFill="1" applyBorder="1" applyAlignment="1">
      <alignment vertical="center"/>
    </xf>
    <xf numFmtId="0" fontId="0" fillId="6" borderId="0" xfId="0" applyFill="1" applyAlignment="1">
      <alignment vertical="center"/>
    </xf>
    <xf numFmtId="0" fontId="10" fillId="0" borderId="0" xfId="0" applyFont="1" applyAlignment="1">
      <alignment vertical="center"/>
    </xf>
    <xf numFmtId="0" fontId="0" fillId="0" borderId="2" xfId="0" applyBorder="1" applyAlignment="1">
      <alignment vertical="center"/>
    </xf>
    <xf numFmtId="0" fontId="0" fillId="0" borderId="1" xfId="0" applyBorder="1" applyAlignment="1">
      <alignment vertical="center"/>
    </xf>
    <xf numFmtId="176" fontId="12" fillId="0" borderId="11" xfId="0" applyNumberFormat="1" applyFont="1" applyBorder="1" applyAlignment="1">
      <alignment vertical="center"/>
    </xf>
    <xf numFmtId="0" fontId="0" fillId="7" borderId="1" xfId="0" applyFill="1" applyBorder="1" applyAlignment="1" applyProtection="1">
      <alignment horizontal="center" vertical="center"/>
      <protection locked="0"/>
    </xf>
    <xf numFmtId="176" fontId="12" fillId="0" borderId="12" xfId="0" applyNumberFormat="1" applyFont="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vertical="center"/>
    </xf>
    <xf numFmtId="0" fontId="0" fillId="0" borderId="0" xfId="0" applyAlignment="1">
      <alignment horizontal="center" vertical="center"/>
    </xf>
    <xf numFmtId="0" fontId="0" fillId="0" borderId="25" xfId="0" applyBorder="1" applyAlignment="1">
      <alignment vertical="center"/>
    </xf>
    <xf numFmtId="0" fontId="13" fillId="7" borderId="26" xfId="0" applyFont="1" applyFill="1" applyBorder="1" applyAlignment="1">
      <alignment horizontal="center" vertical="center"/>
    </xf>
    <xf numFmtId="0" fontId="13" fillId="0" borderId="27" xfId="0" applyFont="1" applyBorder="1" applyAlignment="1">
      <alignment horizontal="center" vertical="center"/>
    </xf>
    <xf numFmtId="0" fontId="13" fillId="7" borderId="28" xfId="0" applyFont="1" applyFill="1" applyBorder="1" applyAlignment="1">
      <alignment horizontal="center" vertical="center"/>
    </xf>
    <xf numFmtId="0" fontId="13" fillId="7" borderId="29" xfId="0" applyFont="1" applyFill="1" applyBorder="1" applyAlignment="1">
      <alignment horizontal="center" vertical="center" shrinkToFit="1"/>
    </xf>
    <xf numFmtId="0" fontId="13" fillId="7" borderId="27" xfId="0" applyFont="1" applyFill="1" applyBorder="1" applyAlignment="1">
      <alignment horizontal="center" vertical="center" shrinkToFit="1"/>
    </xf>
    <xf numFmtId="0" fontId="11" fillId="8" borderId="2" xfId="0" applyFont="1" applyFill="1" applyBorder="1" applyAlignment="1">
      <alignment horizontal="center" vertical="center"/>
    </xf>
    <xf numFmtId="0" fontId="0" fillId="8" borderId="27" xfId="0" applyFill="1" applyBorder="1" applyAlignment="1">
      <alignment horizontal="right" vertical="center"/>
    </xf>
    <xf numFmtId="0" fontId="14" fillId="0" borderId="28" xfId="0" applyFont="1" applyBorder="1" applyAlignment="1">
      <alignment horizontal="left" vertical="center"/>
    </xf>
    <xf numFmtId="0" fontId="14" fillId="0" borderId="28" xfId="0" applyFont="1" applyBorder="1" applyAlignment="1">
      <alignment vertical="center"/>
    </xf>
    <xf numFmtId="0" fontId="0" fillId="8" borderId="30" xfId="0" applyFill="1" applyBorder="1" applyAlignment="1">
      <alignment horizontal="right" vertical="center"/>
    </xf>
    <xf numFmtId="31" fontId="14" fillId="0" borderId="27" xfId="0" applyNumberFormat="1" applyFont="1" applyBorder="1" applyAlignment="1">
      <alignment vertical="center"/>
    </xf>
    <xf numFmtId="0" fontId="0" fillId="8" borderId="29" xfId="0" applyFill="1" applyBorder="1" applyAlignment="1">
      <alignment horizontal="right" vertical="center"/>
    </xf>
    <xf numFmtId="31" fontId="14" fillId="0" borderId="28" xfId="0" applyNumberFormat="1" applyFont="1" applyBorder="1" applyAlignment="1">
      <alignment vertical="center"/>
    </xf>
    <xf numFmtId="0" fontId="15" fillId="0" borderId="31" xfId="0" applyFont="1" applyBorder="1" applyAlignment="1">
      <alignment vertical="center"/>
    </xf>
    <xf numFmtId="0" fontId="0" fillId="8" borderId="8" xfId="0" applyFill="1" applyBorder="1" applyAlignment="1">
      <alignment horizontal="center" vertical="center"/>
    </xf>
    <xf numFmtId="0" fontId="0" fillId="8" borderId="30" xfId="0" applyFill="1" applyBorder="1" applyAlignment="1">
      <alignment horizontal="center" vertical="center"/>
    </xf>
    <xf numFmtId="0" fontId="11" fillId="8" borderId="32" xfId="0" applyFont="1" applyFill="1" applyBorder="1" applyAlignment="1">
      <alignment horizontal="center" vertical="center"/>
    </xf>
    <xf numFmtId="0" fontId="0" fillId="0" borderId="34" xfId="0" applyBorder="1" applyAlignment="1">
      <alignment vertical="center"/>
    </xf>
    <xf numFmtId="0" fontId="0" fillId="0" borderId="35" xfId="0" applyBorder="1" applyAlignment="1">
      <alignment vertical="center"/>
    </xf>
    <xf numFmtId="0" fontId="13" fillId="7" borderId="36" xfId="0" applyFont="1" applyFill="1" applyBorder="1" applyAlignment="1">
      <alignment horizontal="center" vertical="center"/>
    </xf>
    <xf numFmtId="0" fontId="13" fillId="0" borderId="37" xfId="0" applyFont="1" applyBorder="1" applyAlignment="1">
      <alignment horizontal="center" vertical="center"/>
    </xf>
    <xf numFmtId="0" fontId="13" fillId="7" borderId="38" xfId="0" applyFont="1" applyFill="1" applyBorder="1" applyAlignment="1">
      <alignment horizontal="center" vertical="center"/>
    </xf>
    <xf numFmtId="0" fontId="13" fillId="7" borderId="39" xfId="0" applyFont="1" applyFill="1" applyBorder="1" applyAlignment="1">
      <alignment horizontal="center" vertical="center" shrinkToFit="1"/>
    </xf>
    <xf numFmtId="0" fontId="13" fillId="7" borderId="37" xfId="0" applyFont="1" applyFill="1" applyBorder="1" applyAlignment="1">
      <alignment horizontal="center" vertical="center" shrinkToFit="1"/>
    </xf>
    <xf numFmtId="0" fontId="11" fillId="8" borderId="35" xfId="0" applyFont="1" applyFill="1" applyBorder="1" applyAlignment="1">
      <alignment horizontal="center" vertical="center"/>
    </xf>
    <xf numFmtId="0" fontId="0" fillId="8" borderId="37" xfId="0" applyFill="1" applyBorder="1" applyAlignment="1">
      <alignment horizontal="right" vertical="center"/>
    </xf>
    <xf numFmtId="0" fontId="14" fillId="0" borderId="38" xfId="0" applyFont="1" applyBorder="1" applyAlignment="1">
      <alignment horizontal="left" vertical="center"/>
    </xf>
    <xf numFmtId="0" fontId="0" fillId="8" borderId="39" xfId="0" applyFill="1" applyBorder="1" applyAlignment="1">
      <alignment vertical="center"/>
    </xf>
    <xf numFmtId="0" fontId="14" fillId="0" borderId="38" xfId="0" applyFont="1" applyBorder="1" applyAlignment="1">
      <alignment vertical="center"/>
    </xf>
    <xf numFmtId="0" fontId="0" fillId="8" borderId="40" xfId="0" applyFill="1" applyBorder="1" applyAlignment="1">
      <alignment horizontal="right" vertical="center"/>
    </xf>
    <xf numFmtId="31" fontId="14" fillId="0" borderId="37" xfId="0" applyNumberFormat="1" applyFont="1" applyBorder="1" applyAlignment="1">
      <alignment vertical="center"/>
    </xf>
    <xf numFmtId="0" fontId="0" fillId="8" borderId="39" xfId="0" applyFill="1" applyBorder="1" applyAlignment="1">
      <alignment horizontal="right" vertical="center"/>
    </xf>
    <xf numFmtId="31" fontId="14" fillId="0" borderId="38" xfId="0" applyNumberFormat="1" applyFont="1" applyBorder="1" applyAlignment="1">
      <alignment vertical="center"/>
    </xf>
    <xf numFmtId="0" fontId="0" fillId="8" borderId="41" xfId="0" applyFill="1" applyBorder="1" applyAlignment="1">
      <alignment horizontal="center" vertical="center"/>
    </xf>
    <xf numFmtId="0" fontId="0" fillId="8" borderId="40" xfId="0" applyFill="1" applyBorder="1" applyAlignment="1">
      <alignment horizontal="center" vertical="center"/>
    </xf>
    <xf numFmtId="0" fontId="11" fillId="8" borderId="31" xfId="0" applyFont="1" applyFill="1" applyBorder="1" applyAlignment="1">
      <alignment horizontal="center" vertical="center"/>
    </xf>
    <xf numFmtId="0" fontId="14" fillId="0" borderId="0" xfId="0" applyFont="1" applyAlignment="1">
      <alignment horizontal="center"/>
    </xf>
    <xf numFmtId="0" fontId="14" fillId="0" borderId="0" xfId="0" applyFont="1" applyAlignment="1">
      <alignment horizontal="center" vertical="center"/>
    </xf>
    <xf numFmtId="0" fontId="16" fillId="0" borderId="0" xfId="0" applyFont="1" applyAlignment="1">
      <alignment vertical="center"/>
    </xf>
    <xf numFmtId="0" fontId="0" fillId="0" borderId="15" xfId="0" applyBorder="1" applyAlignment="1">
      <alignment vertical="center"/>
    </xf>
    <xf numFmtId="0" fontId="13" fillId="7" borderId="39" xfId="0" applyFont="1" applyFill="1" applyBorder="1" applyAlignment="1">
      <alignment horizontal="center" vertical="center"/>
    </xf>
    <xf numFmtId="0" fontId="13" fillId="7" borderId="37" xfId="0" applyFont="1" applyFill="1" applyBorder="1" applyAlignment="1">
      <alignment horizontal="center" vertical="center"/>
    </xf>
    <xf numFmtId="0" fontId="16" fillId="0" borderId="31" xfId="0" applyFont="1" applyBorder="1" applyAlignment="1">
      <alignment vertical="center"/>
    </xf>
    <xf numFmtId="0" fontId="0" fillId="0" borderId="42" xfId="0" applyBorder="1" applyAlignment="1">
      <alignment vertical="center"/>
    </xf>
    <xf numFmtId="0" fontId="13" fillId="0" borderId="0" xfId="0" applyFont="1" applyAlignment="1">
      <alignment vertical="center"/>
    </xf>
    <xf numFmtId="0" fontId="0" fillId="7" borderId="36" xfId="0" applyFill="1" applyBorder="1" applyAlignment="1">
      <alignment horizontal="center" vertical="center"/>
    </xf>
    <xf numFmtId="0" fontId="0" fillId="0" borderId="37" xfId="0" applyBorder="1" applyAlignment="1">
      <alignment horizontal="center" vertical="center"/>
    </xf>
    <xf numFmtId="0" fontId="0" fillId="7" borderId="38" xfId="0" applyFill="1" applyBorder="1" applyAlignment="1">
      <alignment horizontal="center" vertical="center"/>
    </xf>
    <xf numFmtId="0" fontId="0" fillId="7" borderId="39" xfId="0" applyFill="1" applyBorder="1" applyAlignment="1">
      <alignment horizontal="center" vertical="center"/>
    </xf>
    <xf numFmtId="0" fontId="0" fillId="7" borderId="37" xfId="0" applyFill="1" applyBorder="1" applyAlignment="1">
      <alignment horizontal="center" vertical="center"/>
    </xf>
    <xf numFmtId="0" fontId="0" fillId="8" borderId="1" xfId="0" applyFill="1" applyBorder="1" applyAlignment="1">
      <alignment horizontal="center" vertical="center"/>
    </xf>
    <xf numFmtId="0" fontId="17" fillId="0" borderId="0" xfId="0" applyFont="1" applyAlignment="1">
      <alignment vertical="center"/>
    </xf>
    <xf numFmtId="0" fontId="0" fillId="8" borderId="36" xfId="0" applyFill="1" applyBorder="1" applyAlignment="1">
      <alignment horizontal="right" vertical="center"/>
    </xf>
    <xf numFmtId="0" fontId="0" fillId="7" borderId="36" xfId="0" applyFill="1" applyBorder="1" applyAlignment="1">
      <alignment vertical="center"/>
    </xf>
    <xf numFmtId="0" fontId="0" fillId="0" borderId="37" xfId="0" applyBorder="1" applyAlignment="1">
      <alignment vertical="center"/>
    </xf>
    <xf numFmtId="0" fontId="0" fillId="7" borderId="38" xfId="0" applyFill="1" applyBorder="1" applyAlignment="1">
      <alignment vertical="center"/>
    </xf>
    <xf numFmtId="0" fontId="0" fillId="7" borderId="39" xfId="0" applyFill="1" applyBorder="1" applyAlignment="1">
      <alignment vertical="center"/>
    </xf>
    <xf numFmtId="0" fontId="0" fillId="7" borderId="37" xfId="0" applyFill="1" applyBorder="1" applyAlignment="1">
      <alignment vertical="center"/>
    </xf>
    <xf numFmtId="0" fontId="18" fillId="7" borderId="43" xfId="0" applyFont="1" applyFill="1" applyBorder="1" applyAlignment="1">
      <alignment horizontal="center" vertical="center"/>
    </xf>
    <xf numFmtId="0" fontId="18" fillId="7" borderId="44" xfId="0" applyFont="1" applyFill="1" applyBorder="1" applyAlignment="1">
      <alignment horizontal="center" vertical="center"/>
    </xf>
    <xf numFmtId="0" fontId="13" fillId="7" borderId="44" xfId="0" applyFont="1" applyFill="1" applyBorder="1" applyAlignment="1">
      <alignment horizontal="center" vertical="center"/>
    </xf>
    <xf numFmtId="0" fontId="13" fillId="7" borderId="45" xfId="0" applyFont="1" applyFill="1" applyBorder="1" applyAlignment="1">
      <alignment horizontal="center" vertical="center"/>
    </xf>
    <xf numFmtId="0" fontId="13" fillId="0" borderId="4" xfId="0" applyFont="1" applyBorder="1" applyAlignment="1">
      <alignment horizontal="left" vertical="center"/>
    </xf>
    <xf numFmtId="0" fontId="19" fillId="0" borderId="4" xfId="0" applyFont="1" applyBorder="1" applyAlignment="1">
      <alignment horizontal="left" vertical="center"/>
    </xf>
    <xf numFmtId="0" fontId="20" fillId="0" borderId="0" xfId="0" applyFont="1" applyAlignment="1">
      <alignment vertical="center"/>
    </xf>
    <xf numFmtId="0" fontId="13" fillId="0" borderId="15" xfId="0" applyFont="1" applyBorder="1" applyAlignment="1">
      <alignment vertical="center"/>
    </xf>
    <xf numFmtId="0" fontId="22" fillId="0" borderId="15" xfId="1" applyFont="1" applyFill="1" applyBorder="1" applyAlignment="1" applyProtection="1">
      <alignment vertical="center"/>
    </xf>
    <xf numFmtId="0" fontId="13" fillId="0" borderId="0" xfId="0" applyFont="1" applyAlignment="1">
      <alignment horizontal="center" vertical="center"/>
    </xf>
    <xf numFmtId="0" fontId="11" fillId="8" borderId="31" xfId="0" applyFont="1" applyFill="1" applyBorder="1" applyAlignment="1">
      <alignment vertical="center"/>
    </xf>
    <xf numFmtId="0" fontId="0" fillId="0" borderId="0" xfId="0" applyAlignment="1">
      <alignment horizontal="left" vertical="center"/>
    </xf>
    <xf numFmtId="0" fontId="13" fillId="0" borderId="4" xfId="0" applyFont="1"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14" fillId="0" borderId="15" xfId="0" applyFont="1" applyBorder="1" applyAlignment="1">
      <alignment horizontal="center"/>
    </xf>
    <xf numFmtId="0" fontId="23" fillId="0" borderId="11" xfId="0" applyFont="1" applyBorder="1" applyAlignment="1">
      <alignment vertical="center" shrinkToFit="1"/>
    </xf>
    <xf numFmtId="0" fontId="13" fillId="0" borderId="15" xfId="0" applyFont="1" applyBorder="1" applyAlignment="1">
      <alignment horizontal="left" vertical="center"/>
    </xf>
    <xf numFmtId="0" fontId="13" fillId="0" borderId="1" xfId="0" applyFont="1" applyBorder="1" applyAlignment="1">
      <alignment horizontal="left" vertical="center"/>
    </xf>
    <xf numFmtId="0" fontId="0" fillId="0" borderId="14" xfId="0" applyBorder="1" applyAlignment="1">
      <alignment vertical="center"/>
    </xf>
    <xf numFmtId="0" fontId="16" fillId="0" borderId="15" xfId="0" applyFont="1" applyBorder="1" applyAlignment="1">
      <alignment vertical="center"/>
    </xf>
    <xf numFmtId="0" fontId="23" fillId="0" borderId="33" xfId="0" applyFont="1" applyBorder="1" applyAlignment="1">
      <alignment vertical="center" shrinkToFit="1"/>
    </xf>
    <xf numFmtId="0" fontId="14" fillId="0" borderId="33" xfId="0" applyFont="1" applyBorder="1" applyAlignment="1">
      <alignment horizontal="center"/>
    </xf>
    <xf numFmtId="0" fontId="23" fillId="0" borderId="1" xfId="0" applyFont="1" applyBorder="1" applyAlignment="1">
      <alignment vertical="center" shrinkToFit="1"/>
    </xf>
    <xf numFmtId="0" fontId="0" fillId="0" borderId="34" xfId="0"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vertical="center" shrinkToFit="1"/>
    </xf>
    <xf numFmtId="0" fontId="0" fillId="0" borderId="14" xfId="0" applyBorder="1" applyAlignment="1">
      <alignment horizontal="left" vertical="center"/>
    </xf>
    <xf numFmtId="0" fontId="16" fillId="0" borderId="15" xfId="0" applyFont="1" applyBorder="1" applyAlignment="1">
      <alignment horizontal="left" vertical="center"/>
    </xf>
    <xf numFmtId="0" fontId="24" fillId="0" borderId="0" xfId="0" applyFont="1" applyAlignment="1">
      <alignment vertical="center"/>
    </xf>
    <xf numFmtId="0" fontId="0" fillId="0" borderId="46" xfId="0" applyBorder="1" applyAlignment="1">
      <alignment vertical="center"/>
    </xf>
    <xf numFmtId="0" fontId="0" fillId="7" borderId="47" xfId="0" applyFill="1" applyBorder="1" applyAlignment="1">
      <alignment vertical="center"/>
    </xf>
    <xf numFmtId="0" fontId="0" fillId="7" borderId="20" xfId="0" applyFill="1" applyBorder="1" applyAlignment="1">
      <alignment vertical="center"/>
    </xf>
    <xf numFmtId="0" fontId="0" fillId="7" borderId="19" xfId="0" applyFill="1" applyBorder="1" applyAlignment="1">
      <alignment vertical="center"/>
    </xf>
    <xf numFmtId="0" fontId="0" fillId="0" borderId="21" xfId="0" applyBorder="1" applyAlignment="1">
      <alignment vertical="center"/>
    </xf>
    <xf numFmtId="0" fontId="0" fillId="7" borderId="21" xfId="0" applyFill="1" applyBorder="1" applyAlignment="1">
      <alignment vertical="center"/>
    </xf>
    <xf numFmtId="0" fontId="11" fillId="8" borderId="46" xfId="0" applyFont="1" applyFill="1" applyBorder="1" applyAlignment="1">
      <alignment horizontal="center" vertical="center"/>
    </xf>
    <xf numFmtId="0" fontId="0" fillId="8" borderId="47" xfId="0" applyFill="1" applyBorder="1" applyAlignment="1">
      <alignment horizontal="right" vertical="center"/>
    </xf>
    <xf numFmtId="0" fontId="14" fillId="0" borderId="20" xfId="0" applyFont="1" applyBorder="1" applyAlignment="1">
      <alignment horizontal="left" vertical="center"/>
    </xf>
    <xf numFmtId="0" fontId="0" fillId="8" borderId="19" xfId="0" applyFill="1" applyBorder="1" applyAlignment="1">
      <alignment vertical="center"/>
    </xf>
    <xf numFmtId="0" fontId="14" fillId="0" borderId="20" xfId="0" applyFont="1" applyBorder="1" applyAlignment="1">
      <alignment vertical="center"/>
    </xf>
    <xf numFmtId="0" fontId="0" fillId="8" borderId="48" xfId="0" applyFill="1" applyBorder="1" applyAlignment="1">
      <alignment horizontal="right" vertical="center"/>
    </xf>
    <xf numFmtId="31" fontId="14" fillId="0" borderId="19" xfId="0" applyNumberFormat="1" applyFont="1" applyBorder="1" applyAlignment="1">
      <alignment vertical="center"/>
    </xf>
    <xf numFmtId="0" fontId="0" fillId="8" borderId="19" xfId="0" applyFill="1" applyBorder="1" applyAlignment="1">
      <alignment horizontal="right" vertical="center"/>
    </xf>
    <xf numFmtId="0" fontId="16" fillId="0" borderId="49" xfId="0" applyFont="1" applyBorder="1" applyAlignment="1">
      <alignment vertical="center"/>
    </xf>
    <xf numFmtId="0" fontId="0" fillId="8" borderId="50" xfId="0" applyFill="1" applyBorder="1" applyAlignment="1">
      <alignment horizontal="center" vertical="center"/>
    </xf>
    <xf numFmtId="0" fontId="0" fillId="8" borderId="48" xfId="0" applyFill="1" applyBorder="1" applyAlignment="1">
      <alignment horizontal="center" vertical="center"/>
    </xf>
    <xf numFmtId="0" fontId="11" fillId="9" borderId="49" xfId="0" applyFont="1" applyFill="1" applyBorder="1" applyAlignment="1">
      <alignment horizontal="center" vertical="center"/>
    </xf>
    <xf numFmtId="0" fontId="23" fillId="0" borderId="15" xfId="0" applyFont="1" applyBorder="1" applyAlignment="1">
      <alignment vertical="center" shrinkToFit="1"/>
    </xf>
    <xf numFmtId="0" fontId="8" fillId="5" borderId="0" xfId="0" applyFont="1" applyFill="1" applyAlignment="1">
      <alignment vertical="center"/>
    </xf>
    <xf numFmtId="0" fontId="0" fillId="5" borderId="0" xfId="0" applyFill="1" applyAlignment="1">
      <alignment vertical="center"/>
    </xf>
    <xf numFmtId="177" fontId="0" fillId="5" borderId="0" xfId="0" applyNumberFormat="1" applyFill="1" applyAlignment="1">
      <alignment vertical="center"/>
    </xf>
    <xf numFmtId="0" fontId="23" fillId="0" borderId="14" xfId="0" applyFont="1" applyBorder="1" applyAlignment="1">
      <alignment vertical="center" shrinkToFit="1"/>
    </xf>
    <xf numFmtId="0" fontId="16" fillId="0" borderId="17" xfId="0" applyFont="1" applyBorder="1" applyAlignment="1">
      <alignment vertical="center"/>
    </xf>
    <xf numFmtId="0" fontId="24" fillId="0" borderId="0" xfId="0" applyFont="1" applyAlignment="1">
      <alignment horizontal="center" vertical="center"/>
    </xf>
    <xf numFmtId="177" fontId="0" fillId="0" borderId="0" xfId="0" applyNumberFormat="1" applyAlignment="1">
      <alignment vertical="center"/>
    </xf>
    <xf numFmtId="0" fontId="10" fillId="6" borderId="0" xfId="0" applyFont="1" applyFill="1" applyAlignment="1">
      <alignment vertical="center"/>
    </xf>
    <xf numFmtId="0" fontId="10" fillId="5" borderId="0" xfId="0" applyFont="1" applyFill="1" applyAlignment="1">
      <alignment vertical="center"/>
    </xf>
    <xf numFmtId="0" fontId="0" fillId="7" borderId="26" xfId="0" applyFill="1" applyBorder="1" applyAlignment="1" applyProtection="1">
      <alignment horizontal="center" vertical="center"/>
      <protection locked="0"/>
    </xf>
    <xf numFmtId="0" fontId="0" fillId="0" borderId="27" xfId="0" applyBorder="1" applyAlignment="1">
      <alignment horizontal="center" vertical="center"/>
    </xf>
    <xf numFmtId="0" fontId="0" fillId="7" borderId="28" xfId="0" applyFill="1" applyBorder="1" applyAlignment="1" applyProtection="1">
      <alignment horizontal="center" vertical="center"/>
      <protection locked="0"/>
    </xf>
    <xf numFmtId="0" fontId="0" fillId="7" borderId="29" xfId="0" applyFill="1" applyBorder="1" applyAlignment="1" applyProtection="1">
      <alignment horizontal="center" vertical="center" shrinkToFit="1"/>
      <protection locked="0"/>
    </xf>
    <xf numFmtId="0" fontId="0" fillId="7" borderId="27" xfId="0" applyFill="1" applyBorder="1" applyAlignment="1" applyProtection="1">
      <alignment horizontal="center" vertical="center" shrinkToFit="1"/>
      <protection locked="0"/>
    </xf>
    <xf numFmtId="0" fontId="11" fillId="8" borderId="2" xfId="0" applyFont="1" applyFill="1" applyBorder="1" applyAlignment="1" applyProtection="1">
      <alignment horizontal="center" vertical="center"/>
      <protection locked="0"/>
    </xf>
    <xf numFmtId="0" fontId="0" fillId="8" borderId="37" xfId="0" applyFill="1" applyBorder="1" applyAlignment="1" applyProtection="1">
      <alignment horizontal="right" vertical="center"/>
      <protection locked="0"/>
    </xf>
    <xf numFmtId="0" fontId="0" fillId="8" borderId="39" xfId="0" applyFill="1" applyBorder="1" applyAlignment="1" applyProtection="1">
      <alignment vertical="center"/>
      <protection locked="0"/>
    </xf>
    <xf numFmtId="0" fontId="0" fillId="8" borderId="30" xfId="0" applyFill="1" applyBorder="1" applyAlignment="1" applyProtection="1">
      <alignment horizontal="right" vertical="center"/>
      <protection locked="0"/>
    </xf>
    <xf numFmtId="0" fontId="0" fillId="8" borderId="29" xfId="0" applyFill="1" applyBorder="1" applyAlignment="1" applyProtection="1">
      <alignment horizontal="right" vertical="center"/>
      <protection locked="0"/>
    </xf>
    <xf numFmtId="0" fontId="0" fillId="9" borderId="25" xfId="0" applyFill="1" applyBorder="1" applyAlignment="1">
      <alignment horizontal="center" vertical="center"/>
    </xf>
    <xf numFmtId="0" fontId="0" fillId="7" borderId="47" xfId="0" applyFill="1" applyBorder="1" applyAlignment="1" applyProtection="1">
      <alignment horizontal="center" vertical="center"/>
      <protection locked="0"/>
    </xf>
    <xf numFmtId="0" fontId="0" fillId="0" borderId="21" xfId="0" applyBorder="1" applyAlignment="1">
      <alignment horizontal="center" vertical="center"/>
    </xf>
    <xf numFmtId="0" fontId="0" fillId="7" borderId="20" xfId="0" applyFill="1" applyBorder="1" applyAlignment="1" applyProtection="1">
      <alignment horizontal="center" vertical="center"/>
      <protection locked="0"/>
    </xf>
    <xf numFmtId="0" fontId="0" fillId="7" borderId="19" xfId="0" applyFill="1" applyBorder="1" applyAlignment="1" applyProtection="1">
      <alignment horizontal="center" vertical="center" shrinkToFit="1"/>
      <protection locked="0"/>
    </xf>
    <xf numFmtId="0" fontId="0" fillId="7" borderId="21" xfId="0" applyFill="1" applyBorder="1" applyAlignment="1" applyProtection="1">
      <alignment horizontal="center" vertical="center" shrinkToFit="1"/>
      <protection locked="0"/>
    </xf>
    <xf numFmtId="0" fontId="11" fillId="8" borderId="46" xfId="0" applyFont="1" applyFill="1" applyBorder="1" applyAlignment="1" applyProtection="1">
      <alignment horizontal="center" vertical="center"/>
      <protection locked="0"/>
    </xf>
    <xf numFmtId="0" fontId="0" fillId="8" borderId="21" xfId="0" applyFill="1" applyBorder="1" applyAlignment="1" applyProtection="1">
      <alignment horizontal="right" vertical="center"/>
      <protection locked="0"/>
    </xf>
    <xf numFmtId="0" fontId="0" fillId="8" borderId="19" xfId="0" applyFill="1" applyBorder="1" applyAlignment="1" applyProtection="1">
      <alignment vertical="center"/>
      <protection locked="0"/>
    </xf>
    <xf numFmtId="0" fontId="0" fillId="8" borderId="48" xfId="0" applyFill="1" applyBorder="1" applyAlignment="1" applyProtection="1">
      <alignment horizontal="right" vertical="center"/>
      <protection locked="0"/>
    </xf>
    <xf numFmtId="31" fontId="14" fillId="0" borderId="21" xfId="0" applyNumberFormat="1" applyFont="1" applyBorder="1" applyAlignment="1">
      <alignment vertical="center"/>
    </xf>
    <xf numFmtId="0" fontId="0" fillId="8" borderId="19" xfId="0" applyFill="1" applyBorder="1" applyAlignment="1" applyProtection="1">
      <alignment horizontal="right" vertical="center"/>
      <protection locked="0"/>
    </xf>
    <xf numFmtId="31" fontId="14" fillId="0" borderId="20" xfId="0" applyNumberFormat="1" applyFont="1" applyBorder="1" applyAlignment="1">
      <alignment vertical="center"/>
    </xf>
    <xf numFmtId="0" fontId="0" fillId="9" borderId="46" xfId="0" applyFill="1" applyBorder="1" applyAlignment="1">
      <alignment horizontal="center" vertical="center"/>
    </xf>
    <xf numFmtId="0" fontId="27" fillId="0" borderId="0" xfId="0" applyFont="1" applyAlignment="1">
      <alignment vertical="center"/>
    </xf>
    <xf numFmtId="0" fontId="0" fillId="5" borderId="1" xfId="0" applyFill="1" applyBorder="1" applyAlignment="1">
      <alignment vertical="center" shrinkToFit="1"/>
    </xf>
    <xf numFmtId="14" fontId="0" fillId="5" borderId="1" xfId="0" applyNumberFormat="1" applyFill="1" applyBorder="1" applyAlignment="1">
      <alignment vertical="center" shrinkToFit="1"/>
    </xf>
    <xf numFmtId="0" fontId="10" fillId="0" borderId="0" xfId="0" applyFont="1" applyAlignment="1">
      <alignment vertical="center" shrinkToFit="1"/>
    </xf>
    <xf numFmtId="0" fontId="28" fillId="0" borderId="0" xfId="0" applyFont="1"/>
    <xf numFmtId="0" fontId="0" fillId="0" borderId="0" xfId="0" applyAlignment="1">
      <alignment vertical="center" shrinkToFit="1"/>
    </xf>
    <xf numFmtId="0" fontId="0" fillId="0" borderId="0" xfId="0" applyAlignment="1">
      <alignment horizontal="center" vertical="center" shrinkToFit="1"/>
    </xf>
    <xf numFmtId="0" fontId="11" fillId="0" borderId="0" xfId="0" applyFont="1" applyAlignment="1">
      <alignment horizontal="center" vertical="center"/>
    </xf>
    <xf numFmtId="0" fontId="13" fillId="7" borderId="26" xfId="0" applyFont="1" applyFill="1" applyBorder="1" applyAlignment="1" applyProtection="1">
      <alignment horizontal="center" vertical="center" shrinkToFit="1"/>
      <protection locked="0"/>
    </xf>
    <xf numFmtId="0" fontId="13" fillId="7" borderId="28" xfId="0" applyFont="1" applyFill="1" applyBorder="1" applyAlignment="1" applyProtection="1">
      <alignment horizontal="center" vertical="center" shrinkToFit="1"/>
      <protection locked="0"/>
    </xf>
    <xf numFmtId="0" fontId="13" fillId="7" borderId="29" xfId="0" applyFont="1" applyFill="1" applyBorder="1" applyAlignment="1" applyProtection="1">
      <alignment horizontal="center" vertical="center" shrinkToFit="1"/>
      <protection locked="0"/>
    </xf>
    <xf numFmtId="0" fontId="13" fillId="7" borderId="27" xfId="0" applyFont="1" applyFill="1" applyBorder="1" applyAlignment="1" applyProtection="1">
      <alignment horizontal="center" vertical="center" shrinkToFit="1"/>
      <protection locked="0"/>
    </xf>
    <xf numFmtId="0" fontId="0" fillId="8" borderId="51"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11" fillId="8" borderId="32"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7" borderId="36" xfId="0" applyFont="1" applyFill="1" applyBorder="1" applyAlignment="1" applyProtection="1">
      <alignment horizontal="center" vertical="center" shrinkToFit="1"/>
      <protection locked="0"/>
    </xf>
    <xf numFmtId="0" fontId="13" fillId="7" borderId="38" xfId="0" applyFont="1" applyFill="1" applyBorder="1" applyAlignment="1" applyProtection="1">
      <alignment horizontal="center" vertical="center" shrinkToFit="1"/>
      <protection locked="0"/>
    </xf>
    <xf numFmtId="0" fontId="13" fillId="7" borderId="39" xfId="0" applyFont="1" applyFill="1" applyBorder="1" applyAlignment="1" applyProtection="1">
      <alignment horizontal="center" vertical="center" shrinkToFit="1"/>
      <protection locked="0"/>
    </xf>
    <xf numFmtId="0" fontId="13" fillId="7" borderId="37" xfId="0" applyFont="1" applyFill="1" applyBorder="1" applyAlignment="1" applyProtection="1">
      <alignment horizontal="center" vertical="center" shrinkToFit="1"/>
      <protection locked="0"/>
    </xf>
    <xf numFmtId="0" fontId="11" fillId="8" borderId="35" xfId="0" applyFont="1" applyFill="1" applyBorder="1" applyAlignment="1" applyProtection="1">
      <alignment horizontal="center" vertical="center"/>
      <protection locked="0"/>
    </xf>
    <xf numFmtId="0" fontId="0" fillId="8" borderId="40" xfId="0" applyFill="1" applyBorder="1" applyAlignment="1" applyProtection="1">
      <alignment horizontal="right" vertical="center"/>
      <protection locked="0"/>
    </xf>
    <xf numFmtId="0" fontId="0" fillId="8" borderId="39" xfId="0" applyFill="1" applyBorder="1" applyAlignment="1" applyProtection="1">
      <alignment horizontal="right" vertical="center"/>
      <protection locked="0"/>
    </xf>
    <xf numFmtId="0" fontId="0" fillId="8" borderId="41" xfId="0" applyFill="1" applyBorder="1" applyAlignment="1" applyProtection="1">
      <alignment horizontal="center" vertical="center"/>
      <protection locked="0"/>
    </xf>
    <xf numFmtId="0" fontId="0" fillId="8" borderId="40" xfId="0" applyFill="1" applyBorder="1" applyAlignment="1" applyProtection="1">
      <alignment horizontal="center" vertical="center"/>
      <protection locked="0"/>
    </xf>
    <xf numFmtId="0" fontId="11" fillId="8" borderId="31" xfId="0" applyFont="1" applyFill="1" applyBorder="1" applyAlignment="1" applyProtection="1">
      <alignment horizontal="center" vertical="center"/>
      <protection locked="0"/>
    </xf>
    <xf numFmtId="0" fontId="15" fillId="0" borderId="0" xfId="0" applyFont="1" applyAlignment="1">
      <alignment horizontal="center"/>
    </xf>
    <xf numFmtId="0" fontId="0" fillId="0" borderId="0" xfId="0" applyAlignment="1" applyProtection="1">
      <alignment vertical="center"/>
      <protection locked="0"/>
    </xf>
    <xf numFmtId="0" fontId="13" fillId="0" borderId="1" xfId="0" applyFont="1" applyBorder="1" applyAlignment="1" applyProtection="1">
      <alignment horizontal="center" vertical="center" shrinkToFit="1"/>
      <protection locked="0"/>
    </xf>
    <xf numFmtId="0" fontId="13" fillId="8" borderId="2" xfId="0" applyFont="1" applyFill="1" applyBorder="1" applyAlignment="1" applyProtection="1">
      <alignment horizontal="center" vertical="center"/>
      <protection locked="0"/>
    </xf>
    <xf numFmtId="0" fontId="18" fillId="7" borderId="43" xfId="0" applyFont="1" applyFill="1" applyBorder="1" applyAlignment="1" applyProtection="1">
      <alignment horizontal="center" vertical="center"/>
      <protection locked="0"/>
    </xf>
    <xf numFmtId="0" fontId="18" fillId="7" borderId="44" xfId="0" applyFont="1" applyFill="1" applyBorder="1" applyAlignment="1" applyProtection="1">
      <alignment horizontal="center" vertical="center"/>
      <protection locked="0"/>
    </xf>
    <xf numFmtId="0" fontId="13" fillId="7" borderId="44" xfId="0" applyFont="1" applyFill="1" applyBorder="1" applyAlignment="1" applyProtection="1">
      <alignment horizontal="center" vertical="center"/>
      <protection locked="0"/>
    </xf>
    <xf numFmtId="0" fontId="13" fillId="7" borderId="45" xfId="0" applyFont="1" applyFill="1" applyBorder="1" applyAlignment="1" applyProtection="1">
      <alignment horizontal="center" vertical="center"/>
      <protection locked="0"/>
    </xf>
    <xf numFmtId="0" fontId="13" fillId="0" borderId="4"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20" fillId="0" borderId="0" xfId="0" applyFont="1" applyAlignment="1" applyProtection="1">
      <alignment vertical="center"/>
      <protection locked="0"/>
    </xf>
    <xf numFmtId="0" fontId="22" fillId="0" borderId="15" xfId="1" applyFont="1" applyFill="1" applyBorder="1" applyAlignment="1" applyProtection="1">
      <alignment vertical="center"/>
      <protection locked="0"/>
    </xf>
    <xf numFmtId="0" fontId="15" fillId="0" borderId="15" xfId="0" applyFont="1" applyBorder="1" applyAlignment="1">
      <alignment horizontal="center"/>
    </xf>
    <xf numFmtId="0" fontId="0" fillId="0" borderId="34" xfId="0" applyBorder="1" applyAlignment="1" applyProtection="1">
      <alignment vertical="center"/>
      <protection locked="0"/>
    </xf>
    <xf numFmtId="0" fontId="0" fillId="8" borderId="1"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7" fillId="0" borderId="0" xfId="0" applyFont="1" applyAlignment="1" applyProtection="1">
      <alignment vertical="center"/>
      <protection locked="0"/>
    </xf>
    <xf numFmtId="0" fontId="13" fillId="0" borderId="1" xfId="0" applyFont="1" applyBorder="1" applyAlignment="1">
      <alignment vertical="center"/>
    </xf>
    <xf numFmtId="0" fontId="13" fillId="7" borderId="47" xfId="0" applyFont="1" applyFill="1" applyBorder="1" applyAlignment="1" applyProtection="1">
      <alignment horizontal="center" vertical="center" shrinkToFit="1"/>
      <protection locked="0"/>
    </xf>
    <xf numFmtId="0" fontId="13" fillId="0" borderId="21" xfId="0" applyFont="1" applyBorder="1" applyAlignment="1">
      <alignment horizontal="center" vertical="center"/>
    </xf>
    <xf numFmtId="0" fontId="13" fillId="7" borderId="20" xfId="0" applyFont="1" applyFill="1" applyBorder="1" applyAlignment="1" applyProtection="1">
      <alignment horizontal="center" vertical="center" shrinkToFit="1"/>
      <protection locked="0"/>
    </xf>
    <xf numFmtId="0" fontId="13" fillId="7" borderId="19" xfId="0" applyFont="1" applyFill="1" applyBorder="1" applyAlignment="1" applyProtection="1">
      <alignment horizontal="center" vertical="center" shrinkToFit="1"/>
      <protection locked="0"/>
    </xf>
    <xf numFmtId="0" fontId="13" fillId="7" borderId="21" xfId="0" applyFont="1" applyFill="1" applyBorder="1" applyAlignment="1" applyProtection="1">
      <alignment horizontal="center" vertical="center" shrinkToFit="1"/>
      <protection locked="0"/>
    </xf>
    <xf numFmtId="0" fontId="0" fillId="8" borderId="47" xfId="0" applyFill="1" applyBorder="1" applyAlignment="1" applyProtection="1">
      <alignment horizontal="right" vertical="center"/>
      <protection locked="0"/>
    </xf>
    <xf numFmtId="0" fontId="0" fillId="8" borderId="50" xfId="0" applyFill="1" applyBorder="1" applyAlignment="1" applyProtection="1">
      <alignment horizontal="center" vertical="center"/>
      <protection locked="0"/>
    </xf>
    <xf numFmtId="0" fontId="0" fillId="8" borderId="48" xfId="0" applyFill="1" applyBorder="1" applyAlignment="1" applyProtection="1">
      <alignment horizontal="center" vertical="center"/>
      <protection locked="0"/>
    </xf>
    <xf numFmtId="0" fontId="11" fillId="8" borderId="49" xfId="0" applyFont="1" applyFill="1" applyBorder="1" applyAlignment="1" applyProtection="1">
      <alignment horizontal="center" vertical="center"/>
      <protection locked="0"/>
    </xf>
    <xf numFmtId="0" fontId="13" fillId="0" borderId="13" xfId="0" applyFont="1" applyBorder="1" applyAlignment="1">
      <alignment vertical="center"/>
    </xf>
    <xf numFmtId="0" fontId="16" fillId="0" borderId="42" xfId="0" applyFont="1" applyBorder="1" applyAlignment="1">
      <alignment vertical="center"/>
    </xf>
    <xf numFmtId="0" fontId="0" fillId="9" borderId="46" xfId="0" applyFill="1" applyBorder="1" applyAlignment="1" applyProtection="1">
      <alignment horizontal="center" vertical="center"/>
      <protection locked="0"/>
    </xf>
    <xf numFmtId="0" fontId="27" fillId="12" borderId="0" xfId="0" applyFont="1" applyFill="1" applyAlignment="1">
      <alignment vertical="center"/>
    </xf>
    <xf numFmtId="0" fontId="12" fillId="12" borderId="0" xfId="0" applyFont="1" applyFill="1" applyAlignment="1">
      <alignment vertical="center"/>
    </xf>
    <xf numFmtId="0" fontId="11" fillId="0" borderId="0" xfId="0" applyFont="1" applyAlignment="1" applyProtection="1">
      <alignment horizontal="center" vertical="center"/>
      <protection locked="0"/>
    </xf>
    <xf numFmtId="0" fontId="0" fillId="8" borderId="29" xfId="0" applyFill="1" applyBorder="1" applyAlignment="1">
      <alignment vertical="center" shrinkToFit="1"/>
    </xf>
    <xf numFmtId="0" fontId="0" fillId="8" borderId="39" xfId="0" applyFill="1" applyBorder="1" applyAlignment="1">
      <alignment vertical="center" shrinkToFit="1"/>
    </xf>
    <xf numFmtId="0" fontId="0" fillId="8" borderId="39" xfId="0" applyFill="1" applyBorder="1" applyAlignment="1" applyProtection="1">
      <alignment vertical="center" shrinkToFit="1"/>
      <protection locked="0"/>
    </xf>
    <xf numFmtId="0" fontId="29" fillId="6" borderId="0" xfId="0" applyFont="1" applyFill="1" applyAlignment="1">
      <alignment vertical="center"/>
    </xf>
    <xf numFmtId="0" fontId="30" fillId="0" borderId="1" xfId="0" applyFont="1" applyBorder="1" applyAlignment="1">
      <alignment vertical="center"/>
    </xf>
    <xf numFmtId="0" fontId="31" fillId="0" borderId="1" xfId="0" applyFont="1" applyBorder="1" applyAlignment="1">
      <alignment vertical="center" shrinkToFit="1"/>
    </xf>
    <xf numFmtId="0" fontId="30" fillId="0" borderId="1" xfId="0" applyFont="1" applyBorder="1" applyAlignment="1">
      <alignment vertical="center" shrinkToFit="1"/>
    </xf>
    <xf numFmtId="0" fontId="30" fillId="0" borderId="1" xfId="0" applyFont="1" applyBorder="1" applyAlignment="1">
      <alignment horizontal="center" vertical="center"/>
    </xf>
    <xf numFmtId="0" fontId="30" fillId="0" borderId="1" xfId="0" applyFont="1" applyBorder="1" applyAlignment="1" applyProtection="1">
      <alignment horizontal="center" vertical="center"/>
      <protection locked="0"/>
    </xf>
    <xf numFmtId="0" fontId="31" fillId="0" borderId="1" xfId="0" applyFont="1" applyBorder="1" applyAlignment="1" applyProtection="1">
      <alignment vertical="center" shrinkToFit="1"/>
      <protection locked="0"/>
    </xf>
    <xf numFmtId="0" fontId="0" fillId="0" borderId="1" xfId="0" applyBorder="1" applyAlignment="1">
      <alignment vertical="center" shrinkToFit="1"/>
    </xf>
    <xf numFmtId="0" fontId="18" fillId="0" borderId="0" xfId="0" applyFont="1"/>
    <xf numFmtId="0" fontId="18" fillId="0" borderId="52" xfId="0" applyFont="1" applyBorder="1"/>
    <xf numFmtId="0" fontId="18" fillId="0" borderId="53" xfId="0" applyFont="1" applyBorder="1"/>
    <xf numFmtId="0" fontId="18" fillId="0" borderId="54" xfId="0" applyFont="1" applyBorder="1"/>
    <xf numFmtId="0" fontId="18" fillId="0" borderId="55" xfId="0" applyFont="1" applyBorder="1"/>
    <xf numFmtId="0" fontId="18" fillId="0" borderId="59" xfId="0" applyFont="1" applyBorder="1"/>
    <xf numFmtId="0" fontId="18" fillId="0" borderId="0" xfId="0" applyFont="1" applyAlignment="1">
      <alignment vertical="center"/>
    </xf>
    <xf numFmtId="0" fontId="18" fillId="0" borderId="55" xfId="0" applyFont="1" applyBorder="1" applyAlignment="1">
      <alignment vertical="center"/>
    </xf>
    <xf numFmtId="0" fontId="18" fillId="0" borderId="59" xfId="0" applyFont="1" applyBorder="1" applyAlignment="1">
      <alignment vertical="center"/>
    </xf>
    <xf numFmtId="0" fontId="33" fillId="0" borderId="0" xfId="0" applyFont="1" applyAlignment="1">
      <alignment horizontal="center" vertical="center"/>
    </xf>
    <xf numFmtId="0" fontId="22" fillId="0" borderId="0" xfId="0" applyFont="1" applyAlignment="1">
      <alignment horizontal="center" vertical="center"/>
    </xf>
    <xf numFmtId="0" fontId="34" fillId="0" borderId="0" xfId="0" applyFont="1" applyAlignment="1">
      <alignment horizontal="left" vertical="center"/>
    </xf>
    <xf numFmtId="0" fontId="22" fillId="0" borderId="0" xfId="0" applyFont="1" applyAlignment="1">
      <alignment vertical="center"/>
    </xf>
    <xf numFmtId="0" fontId="35" fillId="0" borderId="0" xfId="0" applyFont="1" applyAlignment="1">
      <alignment vertical="center"/>
    </xf>
    <xf numFmtId="0" fontId="36" fillId="0" borderId="0" xfId="0" applyFont="1" applyAlignment="1">
      <alignment horizontal="right" vertical="center"/>
    </xf>
    <xf numFmtId="0" fontId="36" fillId="13" borderId="0" xfId="0" applyFont="1" applyFill="1" applyAlignment="1">
      <alignment horizontal="center" vertical="center"/>
    </xf>
    <xf numFmtId="0" fontId="36" fillId="0" borderId="0" xfId="0" applyFont="1" applyAlignment="1">
      <alignment horizontal="center" vertical="center"/>
    </xf>
    <xf numFmtId="0" fontId="37" fillId="0" borderId="0" xfId="0" applyFont="1" applyAlignment="1">
      <alignment vertical="center"/>
    </xf>
    <xf numFmtId="0" fontId="37" fillId="0" borderId="55" xfId="0" applyFont="1" applyBorder="1" applyAlignment="1">
      <alignment vertical="center"/>
    </xf>
    <xf numFmtId="0" fontId="37" fillId="0" borderId="59" xfId="0" applyFont="1" applyBorder="1" applyAlignment="1">
      <alignment vertical="center"/>
    </xf>
    <xf numFmtId="0" fontId="22" fillId="0" borderId="55" xfId="0" applyFont="1" applyBorder="1" applyAlignment="1">
      <alignment vertical="center"/>
    </xf>
    <xf numFmtId="0" fontId="22" fillId="0" borderId="0" xfId="0" applyFont="1" applyAlignment="1">
      <alignment horizontal="left" vertical="center"/>
    </xf>
    <xf numFmtId="0" fontId="22" fillId="0" borderId="59" xfId="0" applyFont="1" applyBorder="1" applyAlignment="1">
      <alignment vertical="center"/>
    </xf>
    <xf numFmtId="0" fontId="37" fillId="0" borderId="0" xfId="0" applyFont="1" applyAlignment="1">
      <alignment horizontal="left" vertical="center"/>
    </xf>
    <xf numFmtId="0" fontId="33" fillId="0" borderId="0" xfId="0" applyFont="1" applyAlignment="1">
      <alignment vertical="center"/>
    </xf>
    <xf numFmtId="0" fontId="33" fillId="0" borderId="55" xfId="0" applyFont="1" applyBorder="1" applyAlignment="1">
      <alignment vertical="center"/>
    </xf>
    <xf numFmtId="0" fontId="37" fillId="0" borderId="15" xfId="0" applyFont="1" applyBorder="1" applyAlignment="1">
      <alignment vertical="center"/>
    </xf>
    <xf numFmtId="0" fontId="33" fillId="0" borderId="59" xfId="0" applyFont="1" applyBorder="1" applyAlignment="1">
      <alignment vertical="center"/>
    </xf>
    <xf numFmtId="0" fontId="22" fillId="0" borderId="64" xfId="0" applyFont="1" applyBorder="1" applyAlignment="1">
      <alignment vertical="center" shrinkToFit="1"/>
    </xf>
    <xf numFmtId="0" fontId="22" fillId="0" borderId="33" xfId="0" applyFont="1" applyBorder="1" applyAlignment="1">
      <alignment vertical="center" shrinkToFit="1"/>
    </xf>
    <xf numFmtId="0" fontId="33" fillId="13" borderId="17" xfId="0" applyFont="1" applyFill="1" applyBorder="1" applyAlignment="1">
      <alignment horizontal="center" vertical="center"/>
    </xf>
    <xf numFmtId="0" fontId="33" fillId="13" borderId="13" xfId="0" applyFont="1" applyFill="1" applyBorder="1" applyAlignment="1">
      <alignment horizontal="center" vertical="center"/>
    </xf>
    <xf numFmtId="178" fontId="33" fillId="13" borderId="13" xfId="0" applyNumberFormat="1" applyFont="1" applyFill="1" applyBorder="1" applyAlignment="1">
      <alignment horizontal="center" vertical="center"/>
    </xf>
    <xf numFmtId="0" fontId="33" fillId="0" borderId="11" xfId="0" applyFont="1" applyBorder="1" applyAlignment="1">
      <alignment vertical="center" shrinkToFit="1"/>
    </xf>
    <xf numFmtId="0" fontId="22" fillId="0" borderId="0" xfId="0" applyFont="1" applyAlignment="1">
      <alignment vertical="center" wrapText="1"/>
    </xf>
    <xf numFmtId="0" fontId="39" fillId="0" borderId="0" xfId="0" applyFont="1" applyAlignment="1">
      <alignment vertical="center"/>
    </xf>
    <xf numFmtId="0" fontId="22" fillId="0" borderId="78"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79" xfId="0" applyFont="1" applyBorder="1" applyAlignment="1">
      <alignment horizontal="center" vertical="center"/>
    </xf>
    <xf numFmtId="0" fontId="22" fillId="0" borderId="80" xfId="0" applyFont="1" applyBorder="1" applyAlignment="1">
      <alignment horizontal="center" vertical="center" wrapText="1"/>
    </xf>
    <xf numFmtId="0" fontId="36" fillId="13" borderId="82" xfId="0" applyFont="1" applyFill="1" applyBorder="1" applyAlignment="1">
      <alignment horizontal="center" vertical="center"/>
    </xf>
    <xf numFmtId="0" fontId="36" fillId="13" borderId="83" xfId="0" applyFont="1" applyFill="1" applyBorder="1" applyAlignment="1">
      <alignment horizontal="center" vertical="center"/>
    </xf>
    <xf numFmtId="0" fontId="37" fillId="0" borderId="84" xfId="0" applyFont="1" applyBorder="1" applyAlignment="1">
      <alignment horizontal="right" vertical="center"/>
    </xf>
    <xf numFmtId="177" fontId="36" fillId="13" borderId="4" xfId="0" applyNumberFormat="1" applyFont="1" applyFill="1" applyBorder="1" applyAlignment="1">
      <alignment horizontal="center" vertical="center"/>
    </xf>
    <xf numFmtId="0" fontId="22" fillId="0" borderId="4" xfId="0" applyFont="1" applyBorder="1" applyAlignment="1">
      <alignment horizontal="center" vertical="center"/>
    </xf>
    <xf numFmtId="0" fontId="36" fillId="13" borderId="4" xfId="0" applyFont="1" applyFill="1" applyBorder="1" applyAlignment="1">
      <alignment horizontal="center" vertical="center"/>
    </xf>
    <xf numFmtId="0" fontId="36" fillId="13" borderId="71" xfId="0" applyFont="1" applyFill="1" applyBorder="1" applyAlignment="1">
      <alignment horizontal="center" vertical="center"/>
    </xf>
    <xf numFmtId="0" fontId="22" fillId="0" borderId="85" xfId="0" applyFont="1" applyBorder="1" applyAlignment="1">
      <alignment horizontal="center" vertical="center" wrapText="1"/>
    </xf>
    <xf numFmtId="0" fontId="37" fillId="0" borderId="0" xfId="0" applyFont="1" applyAlignment="1">
      <alignment horizontal="right" vertical="center"/>
    </xf>
    <xf numFmtId="177" fontId="36" fillId="13" borderId="37" xfId="0" applyNumberFormat="1" applyFont="1" applyFill="1" applyBorder="1" applyAlignment="1">
      <alignment horizontal="center" vertical="center"/>
    </xf>
    <xf numFmtId="0" fontId="22" fillId="0" borderId="37" xfId="0" applyFont="1" applyBorder="1" applyAlignment="1">
      <alignment horizontal="center" vertical="center"/>
    </xf>
    <xf numFmtId="0" fontId="36" fillId="13" borderId="37" xfId="0" applyFont="1" applyFill="1" applyBorder="1" applyAlignment="1">
      <alignment horizontal="center" vertical="center"/>
    </xf>
    <xf numFmtId="0" fontId="36" fillId="13" borderId="87" xfId="0" applyFont="1" applyFill="1" applyBorder="1" applyAlignment="1">
      <alignment horizontal="center" vertical="center"/>
    </xf>
    <xf numFmtId="0" fontId="36" fillId="13" borderId="86" xfId="0" applyFont="1" applyFill="1" applyBorder="1" applyAlignment="1">
      <alignment horizontal="center" vertical="center"/>
    </xf>
    <xf numFmtId="0" fontId="36" fillId="13" borderId="35" xfId="0" applyFont="1" applyFill="1" applyBorder="1" applyAlignment="1">
      <alignment horizontal="center" vertical="center"/>
    </xf>
    <xf numFmtId="0" fontId="37" fillId="0" borderId="37" xfId="0" applyFont="1" applyBorder="1" applyAlignment="1">
      <alignment horizontal="right" vertical="center"/>
    </xf>
    <xf numFmtId="0" fontId="37" fillId="0" borderId="34" xfId="0" applyFont="1" applyBorder="1" applyAlignment="1">
      <alignment horizontal="right" vertical="center"/>
    </xf>
    <xf numFmtId="177" fontId="36" fillId="13" borderId="84" xfId="0" applyNumberFormat="1" applyFont="1" applyFill="1" applyBorder="1" applyAlignment="1">
      <alignment horizontal="center" vertical="center"/>
    </xf>
    <xf numFmtId="0" fontId="22" fillId="0" borderId="84" xfId="0" applyFont="1" applyBorder="1" applyAlignment="1">
      <alignment horizontal="center" vertical="center"/>
    </xf>
    <xf numFmtId="0" fontId="36" fillId="13" borderId="84" xfId="0" applyFont="1" applyFill="1" applyBorder="1" applyAlignment="1">
      <alignment horizontal="center" vertical="center"/>
    </xf>
    <xf numFmtId="0" fontId="36" fillId="13" borderId="88" xfId="0" applyFont="1" applyFill="1" applyBorder="1" applyAlignment="1">
      <alignment horizontal="center" vertical="center"/>
    </xf>
    <xf numFmtId="0" fontId="22" fillId="0" borderId="89" xfId="0" applyFont="1" applyBorder="1" applyAlignment="1">
      <alignment horizontal="center" vertical="center" wrapText="1"/>
    </xf>
    <xf numFmtId="0" fontId="36" fillId="13" borderId="93" xfId="0" applyFont="1" applyFill="1" applyBorder="1" applyAlignment="1">
      <alignment horizontal="center" vertical="center"/>
    </xf>
    <xf numFmtId="0" fontId="36" fillId="13" borderId="94" xfId="0" applyFont="1" applyFill="1" applyBorder="1" applyAlignment="1">
      <alignment horizontal="center" vertical="center"/>
    </xf>
    <xf numFmtId="0" fontId="37" fillId="0" borderId="90" xfId="0" applyFont="1" applyBorder="1" applyAlignment="1">
      <alignment horizontal="right" vertical="center"/>
    </xf>
    <xf numFmtId="177" fontId="36" fillId="13" borderId="91" xfId="0" applyNumberFormat="1" applyFont="1" applyFill="1" applyBorder="1" applyAlignment="1">
      <alignment horizontal="center" vertical="center"/>
    </xf>
    <xf numFmtId="0" fontId="22" fillId="0" borderId="91" xfId="0" applyFont="1" applyBorder="1" applyAlignment="1">
      <alignment horizontal="center" vertical="center"/>
    </xf>
    <xf numFmtId="0" fontId="36" fillId="13" borderId="91" xfId="0" applyFont="1" applyFill="1" applyBorder="1" applyAlignment="1">
      <alignment horizontal="center" vertical="center"/>
    </xf>
    <xf numFmtId="0" fontId="36" fillId="13" borderId="95"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right" vertical="center"/>
    </xf>
    <xf numFmtId="0" fontId="39" fillId="0" borderId="0" xfId="0" applyFont="1" applyAlignment="1">
      <alignment horizontal="left" vertical="center"/>
    </xf>
    <xf numFmtId="0" fontId="22" fillId="0" borderId="96" xfId="0" applyFont="1" applyBorder="1" applyAlignment="1">
      <alignment horizontal="center" vertical="center" wrapText="1"/>
    </xf>
    <xf numFmtId="0" fontId="22" fillId="0" borderId="97" xfId="0" applyFont="1" applyBorder="1" applyAlignment="1">
      <alignment horizontal="center" vertical="center" wrapText="1"/>
    </xf>
    <xf numFmtId="0" fontId="36" fillId="13" borderId="98" xfId="0" applyFont="1" applyFill="1" applyBorder="1" applyAlignment="1">
      <alignment horizontal="center" vertical="center"/>
    </xf>
    <xf numFmtId="0" fontId="36" fillId="13" borderId="99" xfId="0" applyFont="1" applyFill="1" applyBorder="1" applyAlignment="1">
      <alignment horizontal="center" vertical="center"/>
    </xf>
    <xf numFmtId="0" fontId="37" fillId="0" borderId="100" xfId="0" applyFont="1" applyBorder="1" applyAlignment="1">
      <alignment horizontal="right" vertical="center"/>
    </xf>
    <xf numFmtId="177" fontId="36" fillId="13" borderId="53" xfId="0" applyNumberFormat="1" applyFont="1" applyFill="1" applyBorder="1" applyAlignment="1">
      <alignment horizontal="center" vertical="center"/>
    </xf>
    <xf numFmtId="0" fontId="22" fillId="0" borderId="53" xfId="0" applyFont="1" applyBorder="1" applyAlignment="1">
      <alignment horizontal="center" vertical="center"/>
    </xf>
    <xf numFmtId="0" fontId="36" fillId="13" borderId="53" xfId="0" applyFont="1" applyFill="1" applyBorder="1" applyAlignment="1">
      <alignment horizontal="center" vertical="center"/>
    </xf>
    <xf numFmtId="0" fontId="36" fillId="13" borderId="101" xfId="0" applyFont="1" applyFill="1" applyBorder="1" applyAlignment="1">
      <alignment horizontal="center" vertical="center"/>
    </xf>
    <xf numFmtId="0" fontId="36" fillId="0" borderId="92" xfId="0" applyFont="1" applyBorder="1" applyAlignment="1">
      <alignment horizontal="center" vertical="center"/>
    </xf>
    <xf numFmtId="0" fontId="36" fillId="0" borderId="94" xfId="0" applyFont="1" applyBorder="1" applyAlignment="1">
      <alignment horizontal="center" vertical="center"/>
    </xf>
    <xf numFmtId="177" fontId="36" fillId="0" borderId="91" xfId="0" applyNumberFormat="1" applyFont="1" applyBorder="1" applyAlignment="1">
      <alignment horizontal="center" vertical="center"/>
    </xf>
    <xf numFmtId="0" fontId="36" fillId="0" borderId="91" xfId="0" applyFont="1" applyBorder="1" applyAlignment="1">
      <alignment horizontal="center" vertical="center"/>
    </xf>
    <xf numFmtId="0" fontId="36" fillId="0" borderId="95" xfId="0" applyFont="1" applyBorder="1" applyAlignment="1">
      <alignment horizontal="center" vertical="center"/>
    </xf>
    <xf numFmtId="0" fontId="18" fillId="0" borderId="0" xfId="0" applyFont="1" applyAlignment="1">
      <alignment horizontal="left" vertical="center"/>
    </xf>
    <xf numFmtId="0" fontId="22" fillId="0" borderId="102" xfId="0" applyFont="1" applyBorder="1" applyAlignment="1">
      <alignment vertical="center"/>
    </xf>
    <xf numFmtId="0" fontId="22" fillId="0" borderId="84" xfId="0" applyFont="1" applyBorder="1" applyAlignment="1">
      <alignment vertical="center"/>
    </xf>
    <xf numFmtId="0" fontId="22" fillId="0" borderId="103" xfId="0" applyFont="1" applyBorder="1" applyAlignment="1">
      <alignment vertical="center"/>
    </xf>
    <xf numFmtId="0" fontId="36" fillId="0" borderId="0" xfId="0" applyFont="1" applyAlignment="1" applyProtection="1">
      <alignment horizontal="center" vertical="center"/>
      <protection locked="0" hidden="1"/>
    </xf>
    <xf numFmtId="0" fontId="18" fillId="0" borderId="64" xfId="0" applyFont="1" applyBorder="1" applyAlignment="1">
      <alignment vertical="center" shrinkToFit="1"/>
    </xf>
    <xf numFmtId="0" fontId="37" fillId="0" borderId="33" xfId="0" applyFont="1" applyBorder="1" applyAlignment="1">
      <alignment vertical="center" shrinkToFit="1"/>
    </xf>
    <xf numFmtId="0" fontId="33" fillId="0" borderId="17" xfId="0" applyFont="1" applyBorder="1" applyAlignment="1" applyProtection="1">
      <alignment horizontal="center" vertical="center"/>
      <protection locked="0" hidden="1"/>
    </xf>
    <xf numFmtId="0" fontId="33" fillId="0" borderId="13" xfId="0" applyFont="1" applyBorder="1" applyAlignment="1" applyProtection="1">
      <alignment horizontal="center" vertical="center"/>
      <protection locked="0" hidden="1"/>
    </xf>
    <xf numFmtId="0" fontId="36" fillId="0" borderId="82" xfId="0" applyFont="1" applyBorder="1" applyAlignment="1" applyProtection="1">
      <alignment horizontal="center" vertical="center"/>
      <protection locked="0" hidden="1"/>
    </xf>
    <xf numFmtId="0" fontId="36" fillId="0" borderId="83" xfId="0" applyFont="1" applyBorder="1" applyAlignment="1" applyProtection="1">
      <alignment horizontal="center" vertical="center"/>
      <protection locked="0" hidden="1"/>
    </xf>
    <xf numFmtId="0" fontId="37" fillId="0" borderId="84" xfId="0" applyFont="1" applyBorder="1" applyAlignment="1" applyProtection="1">
      <alignment horizontal="right" vertical="center"/>
      <protection locked="0"/>
    </xf>
    <xf numFmtId="177" fontId="36" fillId="0" borderId="4" xfId="0" applyNumberFormat="1" applyFont="1" applyBorder="1" applyAlignment="1" applyProtection="1">
      <alignment horizontal="center" vertical="center"/>
      <protection locked="0" hidden="1"/>
    </xf>
    <xf numFmtId="0" fontId="22" fillId="0" borderId="4"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hidden="1"/>
    </xf>
    <xf numFmtId="0" fontId="36" fillId="0" borderId="71" xfId="0" applyFont="1" applyBorder="1" applyAlignment="1" applyProtection="1">
      <alignment horizontal="center" vertical="center"/>
      <protection locked="0" hidden="1"/>
    </xf>
    <xf numFmtId="0" fontId="37" fillId="0" borderId="0" xfId="0" applyFont="1" applyAlignment="1" applyProtection="1">
      <alignment horizontal="right" vertical="center"/>
      <protection locked="0"/>
    </xf>
    <xf numFmtId="177" fontId="36" fillId="0" borderId="37" xfId="0" applyNumberFormat="1" applyFont="1" applyBorder="1" applyAlignment="1" applyProtection="1">
      <alignment horizontal="center" vertical="center"/>
      <protection locked="0" hidden="1"/>
    </xf>
    <xf numFmtId="0" fontId="22" fillId="0" borderId="37"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hidden="1"/>
    </xf>
    <xf numFmtId="0" fontId="36" fillId="0" borderId="87" xfId="0" applyFont="1" applyBorder="1" applyAlignment="1" applyProtection="1">
      <alignment horizontal="center" vertical="center"/>
      <protection locked="0" hidden="1"/>
    </xf>
    <xf numFmtId="0" fontId="36" fillId="0" borderId="86" xfId="0" applyFont="1" applyBorder="1" applyAlignment="1" applyProtection="1">
      <alignment horizontal="center" vertical="center"/>
      <protection locked="0" hidden="1"/>
    </xf>
    <xf numFmtId="0" fontId="36" fillId="0" borderId="35" xfId="0" applyFont="1" applyBorder="1" applyAlignment="1" applyProtection="1">
      <alignment horizontal="center" vertical="center"/>
      <protection locked="0" hidden="1"/>
    </xf>
    <xf numFmtId="0" fontId="37" fillId="0" borderId="37" xfId="0" applyFont="1" applyBorder="1" applyAlignment="1" applyProtection="1">
      <alignment horizontal="right" vertical="center"/>
      <protection locked="0"/>
    </xf>
    <xf numFmtId="0" fontId="36" fillId="0" borderId="92" xfId="0" applyFont="1" applyBorder="1" applyAlignment="1" applyProtection="1">
      <alignment horizontal="center" vertical="center"/>
      <protection locked="0" hidden="1"/>
    </xf>
    <xf numFmtId="0" fontId="36" fillId="0" borderId="94" xfId="0" applyFont="1" applyBorder="1" applyAlignment="1" applyProtection="1">
      <alignment horizontal="center" vertical="center"/>
      <protection locked="0" hidden="1"/>
    </xf>
    <xf numFmtId="177" fontId="36" fillId="0" borderId="91" xfId="0" applyNumberFormat="1" applyFont="1" applyBorder="1" applyAlignment="1" applyProtection="1">
      <alignment horizontal="center" vertical="center"/>
      <protection locked="0" hidden="1"/>
    </xf>
    <xf numFmtId="0" fontId="36" fillId="0" borderId="91" xfId="0" applyFont="1" applyBorder="1" applyAlignment="1" applyProtection="1">
      <alignment horizontal="center" vertical="center"/>
      <protection locked="0" hidden="1"/>
    </xf>
    <xf numFmtId="0" fontId="36" fillId="0" borderId="95" xfId="0" applyFont="1" applyBorder="1" applyAlignment="1" applyProtection="1">
      <alignment horizontal="center" vertical="center"/>
      <protection locked="0" hidden="1"/>
    </xf>
    <xf numFmtId="0" fontId="37" fillId="0" borderId="34" xfId="0" applyFont="1" applyBorder="1" applyAlignment="1" applyProtection="1">
      <alignment horizontal="right" vertical="center"/>
      <protection locked="0"/>
    </xf>
    <xf numFmtId="177" fontId="36" fillId="0" borderId="84" xfId="0" applyNumberFormat="1" applyFont="1" applyBorder="1" applyAlignment="1" applyProtection="1">
      <alignment horizontal="center" vertical="center"/>
      <protection locked="0" hidden="1"/>
    </xf>
    <xf numFmtId="0" fontId="22" fillId="0" borderId="0" xfId="0" applyFont="1" applyAlignment="1" applyProtection="1">
      <alignment horizontal="center" vertical="center"/>
      <protection locked="0"/>
    </xf>
    <xf numFmtId="0" fontId="36" fillId="0" borderId="98" xfId="0" applyFont="1" applyBorder="1" applyAlignment="1" applyProtection="1">
      <alignment horizontal="center" vertical="center"/>
      <protection locked="0" hidden="1"/>
    </xf>
    <xf numFmtId="0" fontId="36" fillId="0" borderId="99" xfId="0" applyFont="1" applyBorder="1" applyAlignment="1" applyProtection="1">
      <alignment horizontal="center" vertical="center"/>
      <protection locked="0" hidden="1"/>
    </xf>
    <xf numFmtId="0" fontId="37" fillId="0" borderId="100" xfId="0" applyFont="1" applyBorder="1" applyAlignment="1" applyProtection="1">
      <alignment horizontal="right" vertical="center"/>
      <protection locked="0"/>
    </xf>
    <xf numFmtId="177" fontId="36" fillId="0" borderId="53" xfId="0" applyNumberFormat="1" applyFont="1" applyBorder="1" applyAlignment="1" applyProtection="1">
      <alignment horizontal="center" vertical="center"/>
      <protection locked="0" hidden="1"/>
    </xf>
    <xf numFmtId="0" fontId="22" fillId="0" borderId="53" xfId="0" applyFont="1" applyBorder="1" applyAlignment="1" applyProtection="1">
      <alignment horizontal="center" vertical="center"/>
      <protection locked="0"/>
    </xf>
    <xf numFmtId="0" fontId="36" fillId="0" borderId="53" xfId="0" applyFont="1" applyBorder="1" applyAlignment="1" applyProtection="1">
      <alignment horizontal="center" vertical="center"/>
      <protection locked="0" hidden="1"/>
    </xf>
    <xf numFmtId="0" fontId="36" fillId="0" borderId="101" xfId="0" applyFont="1" applyBorder="1" applyAlignment="1" applyProtection="1">
      <alignment horizontal="center" vertical="center"/>
      <protection locked="0" hidden="1"/>
    </xf>
    <xf numFmtId="0" fontId="37" fillId="0" borderId="90" xfId="0" applyFont="1" applyBorder="1" applyAlignment="1" applyProtection="1">
      <alignment horizontal="right" vertical="center"/>
      <protection locked="0"/>
    </xf>
    <xf numFmtId="0" fontId="22" fillId="0" borderId="91" xfId="0" applyFont="1" applyBorder="1" applyAlignment="1" applyProtection="1">
      <alignment horizontal="center" vertical="center"/>
      <protection locked="0"/>
    </xf>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7" fillId="0" borderId="106" xfId="2" applyFont="1" applyBorder="1" applyAlignment="1">
      <alignment horizontal="left"/>
    </xf>
    <xf numFmtId="0" fontId="15" fillId="0" borderId="0" xfId="2"/>
    <xf numFmtId="0" fontId="15" fillId="0" borderId="107" xfId="2" applyBorder="1"/>
    <xf numFmtId="0" fontId="15" fillId="0" borderId="108" xfId="2" applyBorder="1"/>
    <xf numFmtId="0" fontId="15" fillId="0" borderId="109" xfId="2" applyBorder="1"/>
    <xf numFmtId="0" fontId="15" fillId="0" borderId="110" xfId="2" applyBorder="1"/>
    <xf numFmtId="0" fontId="15" fillId="0" borderId="111" xfId="2" applyBorder="1"/>
    <xf numFmtId="0" fontId="15" fillId="0" borderId="113" xfId="2" applyBorder="1"/>
    <xf numFmtId="0" fontId="47" fillId="0" borderId="114" xfId="2" applyFont="1" applyBorder="1" applyAlignment="1">
      <alignment horizontal="center"/>
    </xf>
    <xf numFmtId="0" fontId="47" fillId="5" borderId="115" xfId="2" applyFont="1" applyFill="1" applyBorder="1" applyAlignment="1">
      <alignment horizontal="center"/>
    </xf>
    <xf numFmtId="0" fontId="49" fillId="0" borderId="0" xfId="2" applyFont="1"/>
    <xf numFmtId="0" fontId="50" fillId="0" borderId="113" xfId="2" applyFont="1" applyBorder="1"/>
    <xf numFmtId="0" fontId="50" fillId="0" borderId="116" xfId="2" applyFont="1" applyBorder="1" applyAlignment="1">
      <alignment horizontal="center"/>
    </xf>
    <xf numFmtId="0" fontId="47" fillId="5" borderId="115" xfId="2" applyFont="1" applyFill="1" applyBorder="1" applyAlignment="1">
      <alignment horizontal="left"/>
    </xf>
    <xf numFmtId="0" fontId="50" fillId="5" borderId="117" xfId="2" applyFont="1" applyFill="1" applyBorder="1"/>
    <xf numFmtId="0" fontId="51" fillId="0" borderId="116" xfId="2" applyFont="1" applyBorder="1" applyAlignment="1">
      <alignment horizontal="center"/>
    </xf>
    <xf numFmtId="0" fontId="15" fillId="0" borderId="118" xfId="2" applyBorder="1"/>
    <xf numFmtId="0" fontId="15" fillId="0" borderId="119" xfId="2" applyBorder="1"/>
    <xf numFmtId="0" fontId="15" fillId="0" borderId="120" xfId="2" applyBorder="1"/>
    <xf numFmtId="0" fontId="47" fillId="0" borderId="107" xfId="2" applyFont="1" applyBorder="1"/>
    <xf numFmtId="0" fontId="47" fillId="0" borderId="108" xfId="2" applyFont="1" applyBorder="1"/>
    <xf numFmtId="0" fontId="47" fillId="0" borderId="109" xfId="2" applyFont="1" applyBorder="1"/>
    <xf numFmtId="0" fontId="47" fillId="0" borderId="1" xfId="2" applyFont="1" applyBorder="1" applyAlignment="1">
      <alignment horizontal="center"/>
    </xf>
    <xf numFmtId="0" fontId="47" fillId="5" borderId="116" xfId="2" applyFont="1" applyFill="1" applyBorder="1" applyAlignment="1" applyProtection="1">
      <alignment horizontal="center" shrinkToFit="1"/>
      <protection locked="0" hidden="1"/>
    </xf>
    <xf numFmtId="0" fontId="50" fillId="0" borderId="110" xfId="2" applyFont="1" applyBorder="1"/>
    <xf numFmtId="0" fontId="47" fillId="5" borderId="116" xfId="2" applyFont="1" applyFill="1" applyBorder="1" applyAlignment="1" applyProtection="1">
      <alignment horizontal="left" shrinkToFit="1"/>
      <protection locked="0" hidden="1"/>
    </xf>
    <xf numFmtId="0" fontId="50" fillId="5" borderId="117" xfId="2" applyFont="1" applyFill="1" applyBorder="1" applyProtection="1">
      <protection locked="0" hidden="1"/>
    </xf>
    <xf numFmtId="0" fontId="15" fillId="0" borderId="0" xfId="3">
      <alignment vertical="center"/>
    </xf>
    <xf numFmtId="0" fontId="54" fillId="0" borderId="0" xfId="3" applyFont="1" applyAlignment="1">
      <alignment horizontal="center" vertical="center"/>
    </xf>
    <xf numFmtId="0" fontId="15" fillId="0" borderId="0" xfId="3" applyAlignment="1">
      <alignment horizontal="center" vertical="center"/>
    </xf>
    <xf numFmtId="0" fontId="50" fillId="0" borderId="0" xfId="3" applyFont="1" applyAlignment="1">
      <alignment horizontal="left" vertical="center"/>
    </xf>
    <xf numFmtId="0" fontId="15" fillId="0" borderId="1" xfId="3" applyBorder="1" applyAlignment="1">
      <alignment horizontal="center" vertical="center"/>
    </xf>
    <xf numFmtId="0" fontId="55" fillId="0" borderId="33" xfId="3" applyFont="1" applyBorder="1" applyAlignment="1">
      <alignment horizontal="center" vertical="center"/>
    </xf>
    <xf numFmtId="0" fontId="56" fillId="0" borderId="12" xfId="3" applyFont="1" applyBorder="1">
      <alignment vertical="center"/>
    </xf>
    <xf numFmtId="0" fontId="49" fillId="0" borderId="33" xfId="3" applyFont="1" applyBorder="1" applyAlignment="1">
      <alignment horizontal="center" vertical="center" wrapText="1"/>
    </xf>
    <xf numFmtId="0" fontId="49" fillId="0" borderId="33" xfId="3" applyFont="1" applyBorder="1" applyAlignment="1">
      <alignment horizontal="center" vertical="center"/>
    </xf>
    <xf numFmtId="0" fontId="15" fillId="0" borderId="12" xfId="3" applyBorder="1">
      <alignment vertical="center"/>
    </xf>
    <xf numFmtId="0" fontId="49" fillId="0" borderId="1" xfId="3" applyFont="1" applyBorder="1" applyAlignment="1">
      <alignment horizontal="center" vertical="center" wrapText="1"/>
    </xf>
    <xf numFmtId="0" fontId="58" fillId="0" borderId="12" xfId="3" applyFont="1" applyBorder="1" applyAlignment="1">
      <alignment vertical="center" wrapText="1"/>
    </xf>
    <xf numFmtId="0" fontId="56" fillId="0" borderId="15" xfId="3" applyFont="1" applyBorder="1" applyAlignment="1" applyProtection="1">
      <alignment horizontal="center" vertical="center" wrapText="1"/>
      <protection locked="0"/>
    </xf>
    <xf numFmtId="0" fontId="50" fillId="0" borderId="122" xfId="3" applyFont="1" applyBorder="1" applyAlignment="1">
      <alignment horizontal="center" vertical="center"/>
    </xf>
    <xf numFmtId="0" fontId="49" fillId="0" borderId="15" xfId="3" applyFont="1" applyBorder="1" applyAlignment="1" applyProtection="1">
      <alignment horizontal="right" vertical="center" wrapText="1"/>
      <protection locked="0"/>
    </xf>
    <xf numFmtId="0" fontId="50" fillId="0" borderId="33" xfId="3" applyFont="1" applyBorder="1" applyAlignment="1">
      <alignment horizontal="center" vertical="center"/>
    </xf>
    <xf numFmtId="0" fontId="50" fillId="0" borderId="12" xfId="3" applyFont="1" applyBorder="1" applyAlignment="1">
      <alignment horizontal="center" vertical="center"/>
    </xf>
    <xf numFmtId="0" fontId="56" fillId="0" borderId="33" xfId="3" applyFont="1" applyBorder="1" applyAlignment="1" applyProtection="1">
      <alignment horizontal="center" vertical="center" wrapText="1"/>
      <protection locked="0"/>
    </xf>
    <xf numFmtId="0" fontId="15" fillId="0" borderId="0" xfId="3" applyAlignment="1" applyProtection="1">
      <alignment horizontal="left" vertical="center"/>
      <protection locked="0"/>
    </xf>
    <xf numFmtId="0" fontId="61" fillId="0" borderId="0" xfId="3" applyFont="1" applyAlignment="1">
      <alignment horizontal="left" vertical="center" indent="1"/>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indent="2"/>
    </xf>
    <xf numFmtId="0" fontId="62" fillId="0" borderId="0" xfId="0" applyFont="1" applyAlignment="1">
      <alignment horizontal="left" vertical="center" shrinkToFit="1"/>
    </xf>
    <xf numFmtId="0" fontId="63" fillId="0" borderId="0" xfId="0" applyFont="1" applyAlignment="1">
      <alignment horizontal="left" vertical="center" shrinkToFit="1"/>
    </xf>
    <xf numFmtId="0" fontId="61" fillId="0" borderId="0" xfId="0" applyFont="1" applyAlignment="1">
      <alignment horizontal="left" vertical="center" indent="1"/>
    </xf>
    <xf numFmtId="0" fontId="59" fillId="0" borderId="0" xfId="3" applyFont="1">
      <alignment vertical="center"/>
    </xf>
    <xf numFmtId="0" fontId="65" fillId="0" borderId="0" xfId="0" applyFont="1" applyAlignment="1">
      <alignment horizontal="left" vertical="center" indent="1"/>
    </xf>
    <xf numFmtId="0" fontId="61" fillId="0" borderId="0" xfId="0" applyFont="1" applyAlignment="1">
      <alignment horizontal="left" vertical="center" indent="2"/>
    </xf>
    <xf numFmtId="0" fontId="46" fillId="0" borderId="0" xfId="4">
      <alignment vertical="center"/>
    </xf>
    <xf numFmtId="0" fontId="46" fillId="0" borderId="0" xfId="4" applyAlignment="1">
      <alignment horizontal="center" vertical="center"/>
    </xf>
    <xf numFmtId="0" fontId="46" fillId="0" borderId="0" xfId="4" applyAlignment="1">
      <alignment vertical="center" wrapText="1"/>
    </xf>
    <xf numFmtId="178" fontId="1" fillId="0" borderId="15" xfId="4" applyNumberFormat="1" applyFont="1" applyBorder="1" applyAlignment="1">
      <alignment horizontal="center" vertical="center"/>
    </xf>
    <xf numFmtId="0" fontId="0" fillId="0" borderId="0" xfId="4" applyFont="1">
      <alignment vertical="center"/>
    </xf>
    <xf numFmtId="0" fontId="0" fillId="0" borderId="0" xfId="4" applyFont="1" applyAlignment="1">
      <alignment vertical="center" shrinkToFit="1"/>
    </xf>
    <xf numFmtId="0" fontId="66" fillId="0" borderId="15" xfId="4" applyFont="1" applyBorder="1" applyAlignment="1">
      <alignment horizontal="center" vertical="center"/>
    </xf>
    <xf numFmtId="178" fontId="1" fillId="0" borderId="15" xfId="4" applyNumberFormat="1" applyFont="1" applyBorder="1" applyAlignment="1">
      <alignment horizontal="right" vertical="center" indent="1"/>
    </xf>
    <xf numFmtId="178" fontId="1" fillId="0" borderId="15" xfId="4" applyNumberFormat="1" applyFont="1" applyBorder="1" applyAlignment="1">
      <alignment horizontal="left" vertical="center" indent="1"/>
    </xf>
    <xf numFmtId="0" fontId="67" fillId="0" borderId="0" xfId="4" applyFont="1">
      <alignment vertical="center"/>
    </xf>
    <xf numFmtId="0" fontId="46" fillId="0" borderId="1" xfId="4" applyBorder="1" applyAlignment="1">
      <alignment horizontal="center" vertical="center"/>
    </xf>
    <xf numFmtId="0" fontId="0" fillId="0" borderId="1" xfId="4" applyFont="1" applyBorder="1" applyAlignment="1">
      <alignment horizontal="center" vertical="center"/>
    </xf>
    <xf numFmtId="0" fontId="6" fillId="0" borderId="0" xfId="4" applyFont="1" applyAlignment="1">
      <alignment horizontal="center" vertical="center"/>
    </xf>
    <xf numFmtId="0" fontId="6" fillId="0" borderId="0" xfId="4" applyFont="1" applyAlignment="1">
      <alignment horizontal="left" vertical="center"/>
    </xf>
    <xf numFmtId="178" fontId="46" fillId="0" borderId="13" xfId="4" applyNumberFormat="1" applyBorder="1">
      <alignment vertical="center"/>
    </xf>
    <xf numFmtId="0" fontId="46" fillId="0" borderId="13" xfId="4" applyBorder="1" applyAlignment="1">
      <alignment horizontal="center" vertical="center"/>
    </xf>
    <xf numFmtId="0" fontId="71" fillId="0" borderId="0" xfId="0" applyFont="1" applyAlignment="1">
      <alignment horizontal="center" vertical="center"/>
    </xf>
    <xf numFmtId="0" fontId="72" fillId="0" borderId="0" xfId="0" applyFont="1"/>
    <xf numFmtId="0" fontId="37" fillId="0" borderId="0" xfId="0" applyFont="1"/>
    <xf numFmtId="0" fontId="74" fillId="0" borderId="133" xfId="0" applyFont="1" applyBorder="1" applyAlignment="1">
      <alignment horizontal="left" vertical="center" shrinkToFit="1"/>
    </xf>
    <xf numFmtId="0" fontId="71" fillId="0" borderId="0" xfId="0" applyFont="1" applyAlignment="1">
      <alignment horizontal="left" vertical="center"/>
    </xf>
    <xf numFmtId="0" fontId="52" fillId="0" borderId="0" xfId="0" applyFont="1" applyAlignment="1">
      <alignment vertical="center"/>
    </xf>
    <xf numFmtId="0" fontId="55" fillId="0" borderId="0" xfId="0" applyFont="1" applyAlignment="1">
      <alignment vertical="center"/>
    </xf>
    <xf numFmtId="0" fontId="77" fillId="0" borderId="0" xfId="0" applyFont="1" applyAlignment="1">
      <alignment vertical="center"/>
    </xf>
    <xf numFmtId="0" fontId="79" fillId="0" borderId="0" xfId="0" applyFont="1" applyAlignment="1">
      <alignment vertical="center"/>
    </xf>
    <xf numFmtId="0" fontId="81" fillId="0" borderId="0" xfId="0" applyFont="1" applyAlignment="1">
      <alignment vertical="center"/>
    </xf>
    <xf numFmtId="0" fontId="52" fillId="0" borderId="1" xfId="0" applyFont="1" applyBorder="1" applyAlignment="1" applyProtection="1">
      <alignment vertical="center"/>
      <protection locked="0"/>
    </xf>
    <xf numFmtId="0" fontId="48" fillId="0" borderId="0" xfId="0" applyFont="1" applyAlignment="1">
      <alignment vertical="center"/>
    </xf>
    <xf numFmtId="0" fontId="52" fillId="0" borderId="0" xfId="0" applyFont="1"/>
    <xf numFmtId="0" fontId="84" fillId="0" borderId="3" xfId="0" applyFont="1" applyBorder="1" applyAlignment="1">
      <alignment vertical="center"/>
    </xf>
    <xf numFmtId="0" fontId="85" fillId="0" borderId="0" xfId="0" applyFont="1" applyAlignment="1">
      <alignment vertical="center"/>
    </xf>
    <xf numFmtId="0" fontId="52" fillId="0" borderId="0" xfId="0" applyFont="1" applyAlignment="1">
      <alignment horizontal="center"/>
    </xf>
    <xf numFmtId="0" fontId="52" fillId="0" borderId="11" xfId="0" applyFont="1" applyBorder="1" applyAlignment="1">
      <alignment vertical="center" textRotation="255" shrinkToFit="1"/>
    </xf>
    <xf numFmtId="0" fontId="83" fillId="0" borderId="33" xfId="0" applyFont="1" applyBorder="1" applyAlignment="1" applyProtection="1">
      <alignment vertical="center"/>
      <protection locked="0"/>
    </xf>
    <xf numFmtId="0" fontId="52" fillId="0" borderId="33" xfId="0" applyFont="1" applyBorder="1" applyAlignment="1">
      <alignment vertical="center"/>
    </xf>
    <xf numFmtId="0" fontId="83" fillId="0" borderId="0" xfId="0" applyFont="1" applyAlignment="1">
      <alignment vertical="center"/>
    </xf>
    <xf numFmtId="0" fontId="52" fillId="0" borderId="33" xfId="0" applyFont="1" applyBorder="1" applyAlignment="1" applyProtection="1">
      <alignment vertical="center"/>
      <protection locked="0"/>
    </xf>
    <xf numFmtId="0" fontId="86" fillId="0" borderId="0" xfId="0" applyFont="1" applyAlignment="1">
      <alignment horizontal="left" vertical="center"/>
    </xf>
    <xf numFmtId="0" fontId="6" fillId="0" borderId="0" xfId="4" applyFont="1">
      <alignment vertical="center"/>
    </xf>
    <xf numFmtId="0" fontId="0" fillId="5" borderId="0" xfId="0" applyFill="1"/>
    <xf numFmtId="178" fontId="0" fillId="0" borderId="0" xfId="0" applyNumberFormat="1"/>
    <xf numFmtId="56" fontId="0" fillId="5" borderId="0" xfId="0" applyNumberFormat="1" applyFill="1" applyAlignment="1">
      <alignment horizontal="center"/>
    </xf>
    <xf numFmtId="0" fontId="0" fillId="5" borderId="0" xfId="0" applyFill="1" applyAlignment="1">
      <alignment horizontal="center"/>
    </xf>
    <xf numFmtId="178" fontId="0" fillId="0" borderId="0" xfId="0" applyNumberFormat="1" applyAlignment="1">
      <alignment horizontal="center"/>
    </xf>
    <xf numFmtId="0" fontId="0" fillId="0" borderId="0" xfId="0" applyAlignment="1">
      <alignment horizontal="center"/>
    </xf>
    <xf numFmtId="0" fontId="46" fillId="0" borderId="34" xfId="4" applyBorder="1" applyAlignment="1">
      <alignment horizontal="center" vertical="center"/>
    </xf>
    <xf numFmtId="178" fontId="46" fillId="0" borderId="34" xfId="4" applyNumberFormat="1" applyBorder="1">
      <alignment vertical="center"/>
    </xf>
    <xf numFmtId="0" fontId="0" fillId="7" borderId="11" xfId="0" applyFill="1" applyBorder="1" applyAlignment="1" applyProtection="1">
      <alignment horizontal="center" vertical="center"/>
      <protection locked="0"/>
    </xf>
    <xf numFmtId="0" fontId="0" fillId="0" borderId="33" xfId="0" applyBorder="1" applyAlignment="1">
      <alignment horizontal="center" vertical="center"/>
    </xf>
    <xf numFmtId="0" fontId="0" fillId="7" borderId="134" xfId="0" applyFill="1" applyBorder="1" applyAlignment="1" applyProtection="1">
      <alignment horizontal="center" vertical="center"/>
      <protection locked="0"/>
    </xf>
    <xf numFmtId="0" fontId="0" fillId="7" borderId="45" xfId="0" applyFill="1" applyBorder="1" applyAlignment="1" applyProtection="1">
      <alignment horizontal="center" vertical="center" shrinkToFit="1"/>
      <protection locked="0"/>
    </xf>
    <xf numFmtId="0" fontId="0" fillId="7" borderId="33" xfId="0" applyFill="1" applyBorder="1" applyAlignment="1" applyProtection="1">
      <alignment horizontal="center" vertical="center" shrinkToFit="1"/>
      <protection locked="0"/>
    </xf>
    <xf numFmtId="0" fontId="11" fillId="8" borderId="1" xfId="0" applyFont="1" applyFill="1" applyBorder="1" applyAlignment="1" applyProtection="1">
      <alignment horizontal="center" vertical="center"/>
      <protection locked="0"/>
    </xf>
    <xf numFmtId="0" fontId="14" fillId="0" borderId="134" xfId="0" applyFont="1" applyBorder="1" applyAlignment="1">
      <alignment horizontal="left" vertical="center"/>
    </xf>
    <xf numFmtId="0" fontId="14" fillId="0" borderId="134" xfId="0" applyFont="1" applyBorder="1" applyAlignment="1">
      <alignment vertical="center"/>
    </xf>
    <xf numFmtId="0" fontId="0" fillId="8" borderId="44" xfId="0" applyFill="1" applyBorder="1" applyAlignment="1" applyProtection="1">
      <alignment horizontal="right" vertical="center"/>
      <protection locked="0"/>
    </xf>
    <xf numFmtId="31" fontId="14" fillId="0" borderId="44" xfId="0" applyNumberFormat="1" applyFont="1" applyBorder="1" applyAlignment="1">
      <alignment vertical="center"/>
    </xf>
    <xf numFmtId="31" fontId="14" fillId="0" borderId="134" xfId="0" applyNumberFormat="1" applyFont="1" applyBorder="1" applyAlignment="1">
      <alignment vertical="center"/>
    </xf>
    <xf numFmtId="0" fontId="0" fillId="0" borderId="4" xfId="0" applyBorder="1" applyAlignment="1" applyProtection="1">
      <alignment vertical="center"/>
      <protection locked="0"/>
    </xf>
    <xf numFmtId="0" fontId="21" fillId="0" borderId="0" xfId="1" applyFill="1" applyBorder="1" applyAlignment="1" applyProtection="1">
      <alignment vertical="center"/>
    </xf>
    <xf numFmtId="0" fontId="15" fillId="0" borderId="31" xfId="0" applyFont="1" applyBorder="1" applyAlignment="1">
      <alignment horizontal="center" vertical="center"/>
    </xf>
    <xf numFmtId="0" fontId="15" fillId="0" borderId="49" xfId="0" applyFont="1" applyBorder="1" applyAlignment="1">
      <alignment horizontal="center" vertical="center"/>
    </xf>
    <xf numFmtId="0" fontId="1" fillId="0" borderId="0" xfId="0" applyFont="1" applyAlignment="1">
      <alignment horizontal="center"/>
    </xf>
    <xf numFmtId="0" fontId="0" fillId="0" borderId="0" xfId="0" applyAlignment="1">
      <alignment horizontal="left" vertical="top" wrapText="1"/>
    </xf>
    <xf numFmtId="0" fontId="0" fillId="0" borderId="0" xfId="0" applyAlignment="1">
      <alignment vertical="top" wrapText="1"/>
    </xf>
    <xf numFmtId="0" fontId="11" fillId="0" borderId="10" xfId="0" applyFont="1" applyBorder="1" applyAlignment="1">
      <alignment horizontal="center" vertical="center"/>
    </xf>
    <xf numFmtId="0" fontId="11" fillId="0" borderId="24"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6" fillId="0" borderId="0" xfId="0" applyFont="1" applyAlignment="1">
      <alignment horizontal="left" vertical="center" wrapText="1"/>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6" xfId="0" applyFont="1"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11" fillId="0" borderId="6" xfId="0" applyFont="1" applyBorder="1" applyAlignment="1">
      <alignment horizontal="center" vertical="center" wrapText="1"/>
    </xf>
    <xf numFmtId="0" fontId="11" fillId="0" borderId="17" xfId="0" applyFont="1" applyBorder="1" applyAlignment="1">
      <alignment horizontal="center" vertical="center"/>
    </xf>
    <xf numFmtId="0" fontId="11" fillId="0" borderId="4" xfId="0" applyFont="1" applyBorder="1" applyAlignment="1">
      <alignment horizontal="center" vertical="center" wrapText="1"/>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11" fillId="0" borderId="5" xfId="0" applyFont="1" applyBorder="1" applyAlignment="1">
      <alignment horizontal="center" vertical="center"/>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34"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42"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17" xfId="0" applyFont="1" applyFill="1" applyBorder="1" applyAlignment="1">
      <alignment horizontal="left" vertical="top" wrapText="1"/>
    </xf>
    <xf numFmtId="0" fontId="25" fillId="10" borderId="1" xfId="1" applyFont="1" applyFill="1" applyBorder="1" applyAlignment="1" applyProtection="1"/>
    <xf numFmtId="0" fontId="7" fillId="10" borderId="1" xfId="0" applyFont="1" applyFill="1" applyBorder="1"/>
    <xf numFmtId="0" fontId="13" fillId="7" borderId="11" xfId="0" applyFont="1" applyFill="1" applyBorder="1" applyAlignment="1">
      <alignment horizontal="center" vertical="center"/>
    </xf>
    <xf numFmtId="0" fontId="13" fillId="7" borderId="33" xfId="0" applyFont="1" applyFill="1" applyBorder="1" applyAlignment="1">
      <alignment horizontal="center" vertical="center"/>
    </xf>
    <xf numFmtId="0" fontId="13" fillId="7" borderId="12" xfId="0" applyFont="1" applyFill="1" applyBorder="1" applyAlignment="1">
      <alignment horizontal="center" vertical="center"/>
    </xf>
    <xf numFmtId="0" fontId="14"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xf>
    <xf numFmtId="0" fontId="13" fillId="7" borderId="11" xfId="0" applyFont="1" applyFill="1" applyBorder="1" applyAlignment="1">
      <alignment horizontal="left" vertical="center"/>
    </xf>
    <xf numFmtId="0" fontId="13" fillId="7" borderId="33" xfId="0" applyFont="1" applyFill="1" applyBorder="1" applyAlignment="1">
      <alignment horizontal="left" vertical="center"/>
    </xf>
    <xf numFmtId="0" fontId="13" fillId="7" borderId="12" xfId="0" applyFont="1" applyFill="1" applyBorder="1" applyAlignment="1">
      <alignment horizontal="left" vertical="center"/>
    </xf>
    <xf numFmtId="0" fontId="13" fillId="7" borderId="11" xfId="0" applyFont="1" applyFill="1" applyBorder="1" applyAlignment="1">
      <alignment horizontal="left" vertical="center" shrinkToFit="1"/>
    </xf>
    <xf numFmtId="0" fontId="13" fillId="7" borderId="33" xfId="0" applyFont="1" applyFill="1" applyBorder="1" applyAlignment="1">
      <alignment horizontal="left" vertical="center" shrinkToFit="1"/>
    </xf>
    <xf numFmtId="0" fontId="13" fillId="7" borderId="12" xfId="0" applyFont="1" applyFill="1" applyBorder="1" applyAlignment="1">
      <alignment horizontal="left" vertical="center" shrinkToFit="1"/>
    </xf>
    <xf numFmtId="0" fontId="0" fillId="7" borderId="11" xfId="0" applyFill="1" applyBorder="1" applyAlignment="1">
      <alignment horizontal="left" vertical="center"/>
    </xf>
    <xf numFmtId="0" fontId="0" fillId="7" borderId="33" xfId="0" applyFill="1" applyBorder="1" applyAlignment="1">
      <alignment horizontal="left" vertical="center"/>
    </xf>
    <xf numFmtId="0" fontId="0" fillId="7" borderId="12" xfId="0" applyFill="1" applyBorder="1" applyAlignment="1">
      <alignment horizontal="left" vertical="center"/>
    </xf>
    <xf numFmtId="0" fontId="0" fillId="7" borderId="11" xfId="0" applyFill="1" applyBorder="1" applyAlignment="1">
      <alignment horizontal="center" vertical="center"/>
    </xf>
    <xf numFmtId="0" fontId="0" fillId="7" borderId="33" xfId="0" applyFill="1" applyBorder="1" applyAlignment="1">
      <alignment horizontal="center" vertical="center"/>
    </xf>
    <xf numFmtId="0" fontId="0" fillId="7" borderId="12" xfId="0" applyFill="1" applyBorder="1" applyAlignment="1">
      <alignment horizontal="center" vertical="center"/>
    </xf>
    <xf numFmtId="0" fontId="11" fillId="0" borderId="8" xfId="0" applyFont="1" applyBorder="1" applyAlignment="1">
      <alignment horizontal="center" vertical="center" wrapText="1"/>
    </xf>
    <xf numFmtId="0" fontId="11" fillId="0" borderId="22" xfId="0" applyFont="1" applyBorder="1" applyAlignment="1">
      <alignment horizontal="center" vertical="center"/>
    </xf>
    <xf numFmtId="0" fontId="11" fillId="0" borderId="9" xfId="0" applyFont="1" applyBorder="1" applyAlignment="1">
      <alignment horizontal="center" vertical="center" wrapText="1"/>
    </xf>
    <xf numFmtId="0" fontId="11" fillId="0" borderId="23" xfId="0" applyFont="1" applyBorder="1" applyAlignment="1">
      <alignment horizontal="center" vertical="center"/>
    </xf>
    <xf numFmtId="0" fontId="13" fillId="8" borderId="11" xfId="0" applyFont="1" applyFill="1" applyBorder="1" applyAlignment="1">
      <alignment horizontal="center" vertical="center"/>
    </xf>
    <xf numFmtId="0" fontId="13" fillId="8" borderId="33" xfId="0" applyFont="1" applyFill="1" applyBorder="1" applyAlignment="1">
      <alignment horizontal="center" vertical="center"/>
    </xf>
    <xf numFmtId="0" fontId="13" fillId="8" borderId="12" xfId="0" applyFont="1" applyFill="1" applyBorder="1" applyAlignment="1">
      <alignment horizontal="center" vertical="center"/>
    </xf>
    <xf numFmtId="0" fontId="11" fillId="0" borderId="0" xfId="0" applyFont="1" applyAlignment="1">
      <alignment horizontal="center" vertical="center" wrapText="1"/>
    </xf>
    <xf numFmtId="0" fontId="13" fillId="3" borderId="3" xfId="0" applyFont="1" applyFill="1" applyBorder="1" applyAlignment="1" applyProtection="1">
      <alignment horizontal="left" vertical="top" wrapText="1"/>
      <protection locked="0"/>
    </xf>
    <xf numFmtId="0" fontId="13" fillId="3" borderId="4" xfId="0" applyFont="1" applyFill="1" applyBorder="1" applyAlignment="1" applyProtection="1">
      <alignment horizontal="left" vertical="top"/>
      <protection locked="0"/>
    </xf>
    <xf numFmtId="0" fontId="13" fillId="3" borderId="6" xfId="0" applyFont="1" applyFill="1" applyBorder="1" applyAlignment="1" applyProtection="1">
      <alignment horizontal="left" vertical="top"/>
      <protection locked="0"/>
    </xf>
    <xf numFmtId="0" fontId="13" fillId="3" borderId="34" xfId="0" applyFont="1" applyFill="1" applyBorder="1" applyAlignment="1" applyProtection="1">
      <alignment horizontal="left" vertical="top"/>
      <protection locked="0"/>
    </xf>
    <xf numFmtId="0" fontId="13" fillId="3" borderId="0" xfId="0" applyFont="1" applyFill="1" applyAlignment="1" applyProtection="1">
      <alignment horizontal="left" vertical="top"/>
      <protection locked="0"/>
    </xf>
    <xf numFmtId="0" fontId="13" fillId="3" borderId="42" xfId="0" applyFont="1" applyFill="1" applyBorder="1" applyAlignment="1" applyProtection="1">
      <alignment horizontal="left" vertical="top"/>
      <protection locked="0"/>
    </xf>
    <xf numFmtId="0" fontId="13" fillId="3" borderId="14" xfId="0" applyFont="1" applyFill="1" applyBorder="1" applyAlignment="1" applyProtection="1">
      <alignment horizontal="left" vertical="top"/>
      <protection locked="0"/>
    </xf>
    <xf numFmtId="0" fontId="13" fillId="3" borderId="15" xfId="0" applyFont="1" applyFill="1" applyBorder="1" applyAlignment="1" applyProtection="1">
      <alignment horizontal="left" vertical="top"/>
      <protection locked="0"/>
    </xf>
    <xf numFmtId="0" fontId="13" fillId="3" borderId="17" xfId="0" applyFont="1" applyFill="1" applyBorder="1" applyAlignment="1" applyProtection="1">
      <alignment horizontal="left" vertical="top"/>
      <protection locked="0"/>
    </xf>
    <xf numFmtId="49" fontId="15" fillId="11" borderId="11" xfId="1" applyNumberFormat="1" applyFont="1" applyFill="1" applyBorder="1" applyAlignment="1" applyProtection="1">
      <protection locked="0"/>
    </xf>
    <xf numFmtId="49" fontId="12" fillId="11" borderId="33" xfId="0" applyNumberFormat="1" applyFont="1" applyFill="1" applyBorder="1" applyProtection="1">
      <protection locked="0"/>
    </xf>
    <xf numFmtId="49" fontId="12" fillId="11" borderId="12" xfId="0" applyNumberFormat="1" applyFont="1" applyFill="1" applyBorder="1" applyProtection="1">
      <protection locked="0"/>
    </xf>
    <xf numFmtId="0" fontId="13" fillId="7" borderId="11" xfId="0" applyFont="1" applyFill="1" applyBorder="1" applyAlignment="1" applyProtection="1">
      <alignment horizontal="center" vertical="center"/>
      <protection locked="0"/>
    </xf>
    <xf numFmtId="0" fontId="13" fillId="7" borderId="33"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4" xfId="0" applyFont="1" applyFill="1" applyBorder="1" applyAlignment="1" applyProtection="1">
      <alignment horizontal="center" vertical="center"/>
      <protection locked="0"/>
    </xf>
    <xf numFmtId="0" fontId="13" fillId="7" borderId="15" xfId="0" applyFont="1" applyFill="1" applyBorder="1" applyAlignment="1" applyProtection="1">
      <alignment horizontal="center" vertical="center"/>
      <protection locked="0"/>
    </xf>
    <xf numFmtId="0" fontId="13" fillId="7" borderId="17" xfId="0" applyFont="1" applyFill="1" applyBorder="1" applyAlignment="1" applyProtection="1">
      <alignment horizontal="center" vertical="center"/>
      <protection locked="0"/>
    </xf>
    <xf numFmtId="0" fontId="13" fillId="7" borderId="11" xfId="0" applyFont="1" applyFill="1" applyBorder="1" applyAlignment="1" applyProtection="1">
      <alignment horizontal="center" vertical="center" shrinkToFit="1"/>
      <protection locked="0"/>
    </xf>
    <xf numFmtId="0" fontId="13" fillId="7" borderId="33" xfId="0" applyFont="1" applyFill="1" applyBorder="1" applyAlignment="1" applyProtection="1">
      <alignment horizontal="center" vertical="center" shrinkToFit="1"/>
      <protection locked="0"/>
    </xf>
    <xf numFmtId="0" fontId="13" fillId="7" borderId="12" xfId="0" applyFont="1" applyFill="1" applyBorder="1" applyAlignment="1" applyProtection="1">
      <alignment horizontal="center" vertical="center" shrinkToFit="1"/>
      <protection locked="0"/>
    </xf>
    <xf numFmtId="0" fontId="15" fillId="0" borderId="33" xfId="0" applyFont="1" applyBorder="1" applyAlignment="1">
      <alignment horizontal="center"/>
    </xf>
    <xf numFmtId="0" fontId="15" fillId="0" borderId="15" xfId="0" applyFont="1" applyBorder="1" applyAlignment="1">
      <alignment horizontal="center"/>
    </xf>
    <xf numFmtId="0" fontId="15" fillId="0" borderId="0" xfId="0" applyFont="1" applyAlignment="1">
      <alignment horizontal="center"/>
    </xf>
    <xf numFmtId="0" fontId="0" fillId="0" borderId="0" xfId="0" applyAlignment="1" applyProtection="1">
      <alignment horizontal="center" vertical="center"/>
      <protection locked="0"/>
    </xf>
    <xf numFmtId="0" fontId="13" fillId="8" borderId="11" xfId="0" applyFont="1" applyFill="1" applyBorder="1" applyAlignment="1" applyProtection="1">
      <alignment horizontal="center" vertical="center"/>
      <protection locked="0"/>
    </xf>
    <xf numFmtId="0" fontId="13" fillId="8" borderId="33" xfId="0" applyFont="1" applyFill="1" applyBorder="1" applyAlignment="1" applyProtection="1">
      <alignment horizontal="center" vertical="center"/>
      <protection locked="0"/>
    </xf>
    <xf numFmtId="0" fontId="13" fillId="8" borderId="12" xfId="0" applyFont="1" applyFill="1" applyBorder="1" applyAlignment="1" applyProtection="1">
      <alignment horizontal="center" vertical="center"/>
      <protection locked="0"/>
    </xf>
    <xf numFmtId="0" fontId="0" fillId="5" borderId="0" xfId="0" applyFill="1" applyAlignment="1">
      <alignment horizontal="center"/>
    </xf>
    <xf numFmtId="0" fontId="36" fillId="0" borderId="91" xfId="0" applyFont="1" applyBorder="1" applyAlignment="1">
      <alignment horizontal="left" vertical="center"/>
    </xf>
    <xf numFmtId="0" fontId="36" fillId="0" borderId="92" xfId="0" applyFont="1" applyBorder="1" applyAlignment="1">
      <alignment horizontal="left" vertical="center"/>
    </xf>
    <xf numFmtId="0" fontId="40" fillId="6" borderId="0" xfId="0" applyFont="1" applyFill="1" applyAlignment="1">
      <alignment horizontal="left" vertical="center"/>
    </xf>
    <xf numFmtId="0" fontId="33" fillId="6" borderId="0" xfId="0" applyFont="1" applyFill="1" applyAlignment="1">
      <alignment horizontal="left" vertical="center"/>
    </xf>
    <xf numFmtId="0" fontId="33" fillId="0" borderId="0" xfId="0" applyFont="1" applyAlignment="1">
      <alignment horizontal="left" vertical="center"/>
    </xf>
    <xf numFmtId="0" fontId="36" fillId="13" borderId="84" xfId="0" applyFont="1" applyFill="1" applyBorder="1" applyAlignment="1">
      <alignment horizontal="left" vertical="center"/>
    </xf>
    <xf numFmtId="0" fontId="36" fillId="13" borderId="82" xfId="0" applyFont="1" applyFill="1" applyBorder="1" applyAlignment="1">
      <alignment horizontal="left" vertical="center"/>
    </xf>
    <xf numFmtId="0" fontId="36" fillId="13" borderId="53" xfId="0" applyFont="1" applyFill="1" applyBorder="1" applyAlignment="1">
      <alignment horizontal="left" vertical="center"/>
    </xf>
    <xf numFmtId="0" fontId="36" fillId="13" borderId="98" xfId="0" applyFont="1" applyFill="1" applyBorder="1" applyAlignment="1">
      <alignment horizontal="left" vertical="center"/>
    </xf>
    <xf numFmtId="0" fontId="39" fillId="0" borderId="77" xfId="0" applyFont="1" applyBorder="1" applyAlignment="1">
      <alignment horizontal="left" vertical="center"/>
    </xf>
    <xf numFmtId="0" fontId="37" fillId="0" borderId="0" xfId="0" applyFont="1" applyAlignment="1">
      <alignment horizontal="center" vertical="center"/>
    </xf>
    <xf numFmtId="0" fontId="22" fillId="0" borderId="63"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63" xfId="0" applyFont="1" applyBorder="1" applyAlignment="1">
      <alignment horizontal="center" vertical="center"/>
    </xf>
    <xf numFmtId="0" fontId="22" fillId="0" borderId="57" xfId="0" applyFont="1" applyBorder="1" applyAlignment="1">
      <alignment horizontal="center" vertical="center"/>
    </xf>
    <xf numFmtId="0" fontId="22" fillId="0" borderId="64" xfId="0" applyFont="1" applyBorder="1" applyAlignment="1">
      <alignment horizontal="center" vertical="center"/>
    </xf>
    <xf numFmtId="0" fontId="22" fillId="0" borderId="58" xfId="0" applyFont="1" applyBorder="1" applyAlignment="1">
      <alignment horizontal="center" vertical="center" wrapText="1"/>
    </xf>
    <xf numFmtId="0" fontId="36" fillId="13" borderId="90" xfId="0" applyFont="1" applyFill="1" applyBorder="1" applyAlignment="1">
      <alignment horizontal="left" vertical="center" indent="1"/>
    </xf>
    <xf numFmtId="0" fontId="36" fillId="13" borderId="91" xfId="0" applyFont="1" applyFill="1" applyBorder="1" applyAlignment="1">
      <alignment horizontal="left" vertical="center" indent="1"/>
    </xf>
    <xf numFmtId="0" fontId="36" fillId="13" borderId="92" xfId="0" applyFont="1" applyFill="1" applyBorder="1" applyAlignment="1">
      <alignment horizontal="left" vertical="center" indent="1"/>
    </xf>
    <xf numFmtId="0" fontId="36" fillId="13" borderId="36" xfId="0" applyFont="1" applyFill="1" applyBorder="1" applyAlignment="1">
      <alignment horizontal="left" vertical="center" indent="1"/>
    </xf>
    <xf numFmtId="0" fontId="36" fillId="13" borderId="37" xfId="0" applyFont="1" applyFill="1" applyBorder="1" applyAlignment="1">
      <alignment horizontal="left" vertical="center" indent="1"/>
    </xf>
    <xf numFmtId="0" fontId="36" fillId="13" borderId="86" xfId="0" applyFont="1" applyFill="1" applyBorder="1" applyAlignment="1">
      <alignment horizontal="left" vertical="center" indent="1"/>
    </xf>
    <xf numFmtId="0" fontId="38" fillId="0" borderId="77" xfId="0" applyFont="1" applyBorder="1" applyAlignment="1">
      <alignment horizontal="right" vertical="center"/>
    </xf>
    <xf numFmtId="0" fontId="36" fillId="13" borderId="26" xfId="0" applyFont="1" applyFill="1" applyBorder="1" applyAlignment="1">
      <alignment horizontal="left" vertical="center" indent="1"/>
    </xf>
    <xf numFmtId="0" fontId="36" fillId="13" borderId="27" xfId="0" applyFont="1" applyFill="1" applyBorder="1" applyAlignment="1">
      <alignment horizontal="left" vertical="center" indent="1"/>
    </xf>
    <xf numFmtId="0" fontId="36" fillId="13" borderId="81" xfId="0" applyFont="1" applyFill="1" applyBorder="1" applyAlignment="1">
      <alignment horizontal="left" vertical="center" indent="1"/>
    </xf>
    <xf numFmtId="0" fontId="22" fillId="13" borderId="33" xfId="0" applyFont="1" applyFill="1" applyBorder="1" applyAlignment="1">
      <alignment horizontal="left" vertical="center" indent="1"/>
    </xf>
    <xf numFmtId="0" fontId="22" fillId="13" borderId="68" xfId="0" applyFont="1" applyFill="1" applyBorder="1" applyAlignment="1">
      <alignment horizontal="left" vertical="center" indent="1"/>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0" fontId="33" fillId="13" borderId="75" xfId="0" applyFont="1" applyFill="1" applyBorder="1" applyAlignment="1">
      <alignment horizontal="right" vertical="center" indent="1"/>
    </xf>
    <xf numFmtId="0" fontId="33" fillId="13" borderId="61" xfId="0" applyFont="1" applyFill="1" applyBorder="1" applyAlignment="1">
      <alignment horizontal="right" vertical="center" indent="1"/>
    </xf>
    <xf numFmtId="0" fontId="33" fillId="13" borderId="61" xfId="0" applyFont="1" applyFill="1" applyBorder="1" applyAlignment="1">
      <alignment horizontal="left" vertical="center" indent="1"/>
    </xf>
    <xf numFmtId="0" fontId="33" fillId="13" borderId="76" xfId="0" applyFont="1" applyFill="1" applyBorder="1" applyAlignment="1">
      <alignment horizontal="left" vertical="center" indent="1"/>
    </xf>
    <xf numFmtId="0" fontId="33" fillId="13" borderId="62" xfId="0" applyFont="1" applyFill="1" applyBorder="1" applyAlignment="1">
      <alignment horizontal="left" vertical="center" indent="1"/>
    </xf>
    <xf numFmtId="0" fontId="22" fillId="0" borderId="69" xfId="0" applyFont="1" applyBorder="1" applyAlignment="1">
      <alignment horizontal="center" vertical="center" wrapText="1"/>
    </xf>
    <xf numFmtId="0" fontId="22" fillId="0" borderId="1" xfId="0" applyFont="1" applyBorder="1" applyAlignment="1">
      <alignment horizontal="center" vertical="center" wrapText="1"/>
    </xf>
    <xf numFmtId="0" fontId="22" fillId="13" borderId="11" xfId="0" applyFont="1" applyFill="1" applyBorder="1" applyAlignment="1">
      <alignment horizontal="right" vertical="center" indent="1"/>
    </xf>
    <xf numFmtId="0" fontId="22" fillId="13" borderId="33" xfId="0" applyFont="1" applyFill="1" applyBorder="1" applyAlignment="1">
      <alignment horizontal="right" vertical="center" indent="1"/>
    </xf>
    <xf numFmtId="0" fontId="22" fillId="13" borderId="12" xfId="0" applyFont="1" applyFill="1" applyBorder="1" applyAlignment="1">
      <alignment horizontal="left" vertical="center" indent="1"/>
    </xf>
    <xf numFmtId="0" fontId="22" fillId="0" borderId="58" xfId="0" applyFont="1" applyBorder="1" applyAlignment="1">
      <alignment horizontal="center" vertical="center"/>
    </xf>
    <xf numFmtId="0" fontId="22" fillId="13" borderId="33" xfId="0" applyFont="1" applyFill="1" applyBorder="1" applyAlignment="1">
      <alignment horizontal="left" vertical="center" wrapText="1"/>
    </xf>
    <xf numFmtId="0" fontId="22" fillId="13" borderId="12" xfId="0" applyFont="1" applyFill="1" applyBorder="1" applyAlignment="1">
      <alignment horizontal="left" vertical="center" wrapText="1"/>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34" xfId="0" applyFont="1" applyBorder="1" applyAlignment="1">
      <alignment horizontal="center" vertical="center"/>
    </xf>
    <xf numFmtId="0" fontId="22" fillId="0" borderId="42" xfId="0" applyFont="1" applyBorder="1" applyAlignment="1">
      <alignment horizontal="center" vertical="center"/>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33" fillId="13" borderId="3" xfId="0" applyFont="1" applyFill="1" applyBorder="1" applyAlignment="1">
      <alignment horizontal="center" vertical="center"/>
    </xf>
    <xf numFmtId="0" fontId="33" fillId="13" borderId="4" xfId="0" applyFont="1" applyFill="1" applyBorder="1" applyAlignment="1">
      <alignment horizontal="center" vertical="center"/>
    </xf>
    <xf numFmtId="0" fontId="33" fillId="13" borderId="70" xfId="0" applyFont="1" applyFill="1" applyBorder="1" applyAlignment="1">
      <alignment horizontal="center" vertical="center"/>
    </xf>
    <xf numFmtId="0" fontId="33" fillId="13" borderId="34" xfId="0" applyFont="1" applyFill="1" applyBorder="1" applyAlignment="1">
      <alignment horizontal="center" vertical="center"/>
    </xf>
    <xf numFmtId="0" fontId="33" fillId="13" borderId="0" xfId="0" applyFont="1" applyFill="1" applyAlignment="1">
      <alignment horizontal="center" vertical="center"/>
    </xf>
    <xf numFmtId="0" fontId="33" fillId="13" borderId="71" xfId="0" applyFont="1" applyFill="1" applyBorder="1" applyAlignment="1">
      <alignment horizontal="center" vertical="center"/>
    </xf>
    <xf numFmtId="0" fontId="33" fillId="13" borderId="14" xfId="0" applyFont="1" applyFill="1" applyBorder="1" applyAlignment="1">
      <alignment horizontal="center" vertical="center"/>
    </xf>
    <xf numFmtId="0" fontId="33" fillId="13" borderId="15" xfId="0" applyFont="1" applyFill="1" applyBorder="1" applyAlignment="1">
      <alignment horizontal="center" vertical="center"/>
    </xf>
    <xf numFmtId="0" fontId="33" fillId="13" borderId="72" xfId="0" applyFont="1" applyFill="1" applyBorder="1" applyAlignment="1">
      <alignment horizontal="center" vertical="center"/>
    </xf>
    <xf numFmtId="0" fontId="38" fillId="13" borderId="1" xfId="0" applyFont="1" applyFill="1" applyBorder="1" applyAlignment="1">
      <alignment horizontal="left" vertical="center" shrinkToFit="1"/>
    </xf>
    <xf numFmtId="0" fontId="22" fillId="0" borderId="67" xfId="0" applyFont="1" applyBorder="1" applyAlignment="1">
      <alignment horizontal="center" vertical="center" wrapText="1"/>
    </xf>
    <xf numFmtId="0" fontId="22" fillId="0" borderId="12" xfId="0" applyFont="1" applyBorder="1" applyAlignment="1">
      <alignment horizontal="center" vertical="center" wrapText="1"/>
    </xf>
    <xf numFmtId="0" fontId="33" fillId="13" borderId="11" xfId="0" applyFont="1" applyFill="1" applyBorder="1" applyAlignment="1">
      <alignment horizontal="center" vertical="center" shrinkToFit="1"/>
    </xf>
    <xf numFmtId="0" fontId="0" fillId="13" borderId="33" xfId="0" applyFill="1" applyBorder="1" applyAlignment="1">
      <alignment shrinkToFit="1"/>
    </xf>
    <xf numFmtId="0" fontId="22" fillId="0" borderId="11" xfId="0" applyFont="1" applyBorder="1" applyAlignment="1">
      <alignment horizontal="center" vertical="center" wrapText="1"/>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2" fillId="0" borderId="33" xfId="0" applyFont="1" applyBorder="1" applyAlignment="1">
      <alignment horizontal="center" vertical="center"/>
    </xf>
    <xf numFmtId="0" fontId="22" fillId="0" borderId="68" xfId="0" applyFont="1" applyBorder="1" applyAlignment="1">
      <alignment horizontal="center" vertical="center"/>
    </xf>
    <xf numFmtId="0" fontId="32" fillId="0" borderId="53" xfId="0" applyFont="1" applyBorder="1" applyAlignment="1">
      <alignment horizontal="center"/>
    </xf>
    <xf numFmtId="0" fontId="32" fillId="0" borderId="0" xfId="0" applyFont="1" applyAlignment="1">
      <alignment horizontal="center"/>
    </xf>
    <xf numFmtId="0" fontId="18" fillId="0" borderId="56" xfId="0" applyFont="1" applyBorder="1" applyAlignment="1">
      <alignment horizontal="center"/>
    </xf>
    <xf numFmtId="0" fontId="18" fillId="0" borderId="57" xfId="0" applyFont="1" applyBorder="1" applyAlignment="1">
      <alignment horizontal="center"/>
    </xf>
    <xf numFmtId="0" fontId="18" fillId="0" borderId="58" xfId="0" applyFont="1" applyBorder="1" applyAlignment="1">
      <alignment horizontal="center"/>
    </xf>
    <xf numFmtId="0" fontId="32" fillId="0" borderId="0" xfId="0" applyFont="1" applyAlignment="1">
      <alignment horizontal="center" vertical="center"/>
    </xf>
    <xf numFmtId="0" fontId="33" fillId="13" borderId="60" xfId="0" applyFont="1" applyFill="1" applyBorder="1" applyAlignment="1">
      <alignment horizontal="center" vertical="center"/>
    </xf>
    <xf numFmtId="0" fontId="33" fillId="13" borderId="61" xfId="0" applyFont="1" applyFill="1" applyBorder="1" applyAlignment="1">
      <alignment horizontal="center" vertical="center"/>
    </xf>
    <xf numFmtId="0" fontId="33" fillId="13" borderId="62" xfId="0" applyFont="1" applyFill="1" applyBorder="1" applyAlignment="1">
      <alignment horizontal="center" vertical="center"/>
    </xf>
    <xf numFmtId="0" fontId="33" fillId="13" borderId="15" xfId="0" applyFont="1" applyFill="1" applyBorder="1" applyAlignment="1">
      <alignment horizontal="center" vertical="center" shrinkToFit="1"/>
    </xf>
    <xf numFmtId="0" fontId="38" fillId="0" borderId="0" xfId="0" applyFont="1" applyAlignment="1">
      <alignment horizontal="center" vertical="center"/>
    </xf>
    <xf numFmtId="0" fontId="33" fillId="13" borderId="15" xfId="0" applyFont="1" applyFill="1" applyBorder="1" applyAlignment="1">
      <alignment horizontal="right" vertical="center" indent="1"/>
    </xf>
    <xf numFmtId="0" fontId="33" fillId="13" borderId="15" xfId="0" applyFont="1" applyFill="1" applyBorder="1" applyAlignment="1">
      <alignment horizontal="left" vertical="center" indent="1"/>
    </xf>
    <xf numFmtId="0" fontId="22" fillId="0" borderId="56" xfId="0" applyFont="1" applyBorder="1" applyAlignment="1">
      <alignment horizontal="center" vertical="center" wrapText="1"/>
    </xf>
    <xf numFmtId="0" fontId="22" fillId="13" borderId="63" xfId="0" applyFont="1" applyFill="1" applyBorder="1" applyAlignment="1">
      <alignment horizontal="center" vertical="center" shrinkToFit="1"/>
    </xf>
    <xf numFmtId="0" fontId="0" fillId="13" borderId="57" xfId="0" applyFill="1" applyBorder="1" applyAlignment="1">
      <alignment shrinkToFit="1"/>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13" borderId="57" xfId="0" applyFont="1" applyFill="1" applyBorder="1" applyAlignment="1">
      <alignment horizontal="center" vertical="center" shrinkToFit="1"/>
    </xf>
    <xf numFmtId="0" fontId="36" fillId="0" borderId="84" xfId="0" applyFont="1" applyBorder="1" applyAlignment="1" applyProtection="1">
      <alignment horizontal="left" vertical="center"/>
      <protection locked="0" hidden="1"/>
    </xf>
    <xf numFmtId="0" fontId="36" fillId="0" borderId="82" xfId="0" applyFont="1" applyBorder="1" applyAlignment="1" applyProtection="1">
      <alignment horizontal="left" vertical="center"/>
      <protection locked="0" hidden="1"/>
    </xf>
    <xf numFmtId="0" fontId="36" fillId="0" borderId="91" xfId="0" applyFont="1" applyBorder="1" applyAlignment="1" applyProtection="1">
      <alignment horizontal="left" vertical="center"/>
      <protection locked="0" hidden="1"/>
    </xf>
    <xf numFmtId="0" fontId="36" fillId="0" borderId="92" xfId="0" applyFont="1" applyBorder="1" applyAlignment="1" applyProtection="1">
      <alignment horizontal="left" vertical="center"/>
      <protection locked="0" hidden="1"/>
    </xf>
    <xf numFmtId="0" fontId="36" fillId="0" borderId="53" xfId="0" applyFont="1" applyBorder="1" applyAlignment="1" applyProtection="1">
      <alignment horizontal="left" vertical="center"/>
      <protection locked="0" hidden="1"/>
    </xf>
    <xf numFmtId="0" fontId="36" fillId="0" borderId="98" xfId="0" applyFont="1" applyBorder="1" applyAlignment="1" applyProtection="1">
      <alignment horizontal="left" vertical="center"/>
      <protection locked="0" hidden="1"/>
    </xf>
    <xf numFmtId="0" fontId="36" fillId="0" borderId="36" xfId="0" applyFont="1" applyBorder="1" applyAlignment="1" applyProtection="1">
      <alignment horizontal="left" vertical="center" indent="1"/>
      <protection locked="0" hidden="1"/>
    </xf>
    <xf numFmtId="0" fontId="36" fillId="0" borderId="37" xfId="0" applyFont="1" applyBorder="1" applyAlignment="1" applyProtection="1">
      <alignment horizontal="left" vertical="center" indent="1"/>
      <protection locked="0" hidden="1"/>
    </xf>
    <xf numFmtId="0" fontId="36" fillId="0" borderId="86" xfId="0" applyFont="1" applyBorder="1" applyAlignment="1" applyProtection="1">
      <alignment horizontal="left" vertical="center" indent="1"/>
      <protection locked="0" hidden="1"/>
    </xf>
    <xf numFmtId="0" fontId="36" fillId="0" borderId="90" xfId="0" applyFont="1" applyBorder="1" applyAlignment="1" applyProtection="1">
      <alignment horizontal="left" vertical="center" indent="1"/>
      <protection locked="0" hidden="1"/>
    </xf>
    <xf numFmtId="0" fontId="36" fillId="0" borderId="91" xfId="0" applyFont="1" applyBorder="1" applyAlignment="1" applyProtection="1">
      <alignment horizontal="left" vertical="center" indent="1"/>
      <protection locked="0" hidden="1"/>
    </xf>
    <xf numFmtId="0" fontId="36" fillId="0" borderId="92" xfId="0" applyFont="1" applyBorder="1" applyAlignment="1" applyProtection="1">
      <alignment horizontal="left" vertical="center" indent="1"/>
      <protection locked="0" hidden="1"/>
    </xf>
    <xf numFmtId="0" fontId="36" fillId="0" borderId="26" xfId="0" applyFont="1" applyBorder="1" applyAlignment="1" applyProtection="1">
      <alignment horizontal="left" vertical="center" indent="1"/>
      <protection locked="0" hidden="1"/>
    </xf>
    <xf numFmtId="0" fontId="36" fillId="0" borderId="27" xfId="0" applyFont="1" applyBorder="1" applyAlignment="1" applyProtection="1">
      <alignment horizontal="left" vertical="center" indent="1"/>
      <protection locked="0" hidden="1"/>
    </xf>
    <xf numFmtId="0" fontId="36" fillId="0" borderId="81" xfId="0" applyFont="1" applyBorder="1" applyAlignment="1" applyProtection="1">
      <alignment horizontal="left" vertical="center" indent="1"/>
      <protection locked="0" hidden="1"/>
    </xf>
    <xf numFmtId="0" fontId="33" fillId="0" borderId="61" xfId="0" applyFont="1" applyBorder="1" applyAlignment="1" applyProtection="1">
      <alignment horizontal="left" vertical="center" indent="1"/>
      <protection locked="0" hidden="1"/>
    </xf>
    <xf numFmtId="0" fontId="33" fillId="0" borderId="76" xfId="0" applyFont="1" applyBorder="1" applyAlignment="1" applyProtection="1">
      <alignment horizontal="left" vertical="center" indent="1"/>
      <protection locked="0" hidden="1"/>
    </xf>
    <xf numFmtId="0" fontId="33" fillId="0" borderId="75" xfId="0" applyFont="1" applyBorder="1" applyAlignment="1" applyProtection="1">
      <alignment horizontal="right" vertical="center" indent="1"/>
      <protection locked="0" hidden="1"/>
    </xf>
    <xf numFmtId="0" fontId="33" fillId="0" borderId="61" xfId="0" applyFont="1" applyBorder="1" applyAlignment="1" applyProtection="1">
      <alignment horizontal="right" vertical="center" indent="1"/>
      <protection locked="0" hidden="1"/>
    </xf>
    <xf numFmtId="0" fontId="33" fillId="0" borderId="62" xfId="0" applyFont="1" applyBorder="1" applyAlignment="1" applyProtection="1">
      <alignment horizontal="left" vertical="center" indent="1"/>
      <protection locked="0" hidden="1"/>
    </xf>
    <xf numFmtId="0" fontId="22" fillId="0" borderId="11" xfId="0" applyFont="1" applyBorder="1" applyAlignment="1" applyProtection="1">
      <alignment horizontal="right" vertical="center" indent="1"/>
      <protection locked="0" hidden="1"/>
    </xf>
    <xf numFmtId="0" fontId="22" fillId="0" borderId="33" xfId="0" applyFont="1" applyBorder="1" applyAlignment="1" applyProtection="1">
      <alignment horizontal="right" vertical="center" indent="1"/>
      <protection locked="0" hidden="1"/>
    </xf>
    <xf numFmtId="0" fontId="22" fillId="0" borderId="33" xfId="0" applyFont="1" applyBorder="1" applyAlignment="1" applyProtection="1">
      <alignment horizontal="left" vertical="center" indent="1"/>
      <protection locked="0" hidden="1"/>
    </xf>
    <xf numFmtId="0" fontId="22" fillId="0" borderId="12" xfId="0" applyFont="1" applyBorder="1" applyAlignment="1" applyProtection="1">
      <alignment horizontal="left" vertical="center" indent="1"/>
      <protection locked="0" hidden="1"/>
    </xf>
    <xf numFmtId="0" fontId="22" fillId="0" borderId="63" xfId="0" applyFont="1" applyBorder="1" applyAlignment="1" applyProtection="1">
      <alignment horizontal="center" vertical="center" shrinkToFit="1"/>
      <protection locked="0" hidden="1"/>
    </xf>
    <xf numFmtId="0" fontId="22" fillId="0" borderId="57" xfId="0" applyFont="1" applyBorder="1" applyAlignment="1" applyProtection="1">
      <alignment horizontal="center" vertical="center" shrinkToFit="1"/>
      <protection locked="0" hidden="1"/>
    </xf>
    <xf numFmtId="0" fontId="37" fillId="0" borderId="63" xfId="0" applyFont="1" applyBorder="1" applyAlignment="1">
      <alignment horizontal="center" vertical="center"/>
    </xf>
    <xf numFmtId="0" fontId="37" fillId="0" borderId="57" xfId="0" applyFont="1" applyBorder="1" applyAlignment="1">
      <alignment horizontal="center" vertical="center"/>
    </xf>
    <xf numFmtId="0" fontId="37" fillId="0" borderId="58" xfId="0" applyFont="1" applyBorder="1" applyAlignment="1">
      <alignment horizontal="center" vertical="center"/>
    </xf>
    <xf numFmtId="0" fontId="22" fillId="0" borderId="33" xfId="0" applyFont="1" applyBorder="1" applyAlignment="1" applyProtection="1">
      <alignment horizontal="left" vertical="center" wrapText="1"/>
      <protection locked="0" hidden="1"/>
    </xf>
    <xf numFmtId="0" fontId="22" fillId="0" borderId="12" xfId="0" applyFont="1" applyBorder="1" applyAlignment="1" applyProtection="1">
      <alignment horizontal="left" vertical="center" wrapText="1"/>
      <protection locked="0" hidden="1"/>
    </xf>
    <xf numFmtId="0" fontId="33" fillId="0" borderId="3" xfId="0" applyFont="1" applyBorder="1" applyAlignment="1" applyProtection="1">
      <alignment horizontal="center" vertical="center"/>
      <protection locked="0" hidden="1"/>
    </xf>
    <xf numFmtId="0" fontId="33" fillId="0" borderId="4" xfId="0" applyFont="1" applyBorder="1" applyAlignment="1" applyProtection="1">
      <alignment horizontal="center" vertical="center"/>
      <protection locked="0" hidden="1"/>
    </xf>
    <xf numFmtId="0" fontId="33" fillId="0" borderId="70" xfId="0" applyFont="1" applyBorder="1" applyAlignment="1" applyProtection="1">
      <alignment horizontal="center" vertical="center"/>
      <protection locked="0" hidden="1"/>
    </xf>
    <xf numFmtId="0" fontId="33" fillId="0" borderId="34" xfId="0" applyFont="1" applyBorder="1" applyAlignment="1" applyProtection="1">
      <alignment horizontal="center" vertical="center"/>
      <protection locked="0" hidden="1"/>
    </xf>
    <xf numFmtId="0" fontId="33" fillId="0" borderId="0" xfId="0" applyFont="1" applyAlignment="1" applyProtection="1">
      <alignment horizontal="center" vertical="center"/>
      <protection locked="0" hidden="1"/>
    </xf>
    <xf numFmtId="0" fontId="33" fillId="0" borderId="71" xfId="0" applyFont="1" applyBorder="1" applyAlignment="1" applyProtection="1">
      <alignment horizontal="center" vertical="center"/>
      <protection locked="0" hidden="1"/>
    </xf>
    <xf numFmtId="0" fontId="33" fillId="0" borderId="14" xfId="0" applyFont="1" applyBorder="1" applyAlignment="1" applyProtection="1">
      <alignment horizontal="center" vertical="center"/>
      <protection locked="0" hidden="1"/>
    </xf>
    <xf numFmtId="0" fontId="33" fillId="0" borderId="15" xfId="0" applyFont="1" applyBorder="1" applyAlignment="1" applyProtection="1">
      <alignment horizontal="center" vertical="center"/>
      <protection locked="0" hidden="1"/>
    </xf>
    <xf numFmtId="0" fontId="33" fillId="0" borderId="72" xfId="0" applyFont="1" applyBorder="1" applyAlignment="1" applyProtection="1">
      <alignment horizontal="center" vertical="center"/>
      <protection locked="0" hidden="1"/>
    </xf>
    <xf numFmtId="0" fontId="38" fillId="0" borderId="1" xfId="0" applyFont="1" applyBorder="1" applyAlignment="1" applyProtection="1">
      <alignment horizontal="left" vertical="center" shrinkToFit="1"/>
      <protection locked="0" hidden="1"/>
    </xf>
    <xf numFmtId="0" fontId="33" fillId="0" borderId="11" xfId="0" applyFont="1" applyBorder="1" applyAlignment="1" applyProtection="1">
      <alignment horizontal="center" vertical="center" shrinkToFit="1"/>
      <protection locked="0" hidden="1"/>
    </xf>
    <xf numFmtId="0" fontId="0" fillId="0" borderId="33" xfId="0" applyBorder="1" applyAlignment="1" applyProtection="1">
      <alignment shrinkToFit="1"/>
      <protection locked="0" hidden="1"/>
    </xf>
    <xf numFmtId="0" fontId="37" fillId="0" borderId="11" xfId="0" applyFont="1" applyBorder="1" applyAlignment="1">
      <alignment horizontal="center" vertical="center"/>
    </xf>
    <xf numFmtId="0" fontId="37" fillId="0" borderId="33" xfId="0" applyFont="1" applyBorder="1" applyAlignment="1">
      <alignment horizontal="center" vertical="center"/>
    </xf>
    <xf numFmtId="0" fontId="37" fillId="0" borderId="68" xfId="0" applyFont="1" applyBorder="1" applyAlignment="1">
      <alignment horizontal="center" vertical="center"/>
    </xf>
    <xf numFmtId="0" fontId="22" fillId="0" borderId="68" xfId="0" applyFont="1" applyBorder="1" applyAlignment="1" applyProtection="1">
      <alignment horizontal="left" vertical="center" indent="1"/>
      <protection locked="0" hidden="1"/>
    </xf>
    <xf numFmtId="0" fontId="33" fillId="0" borderId="60" xfId="0" applyFont="1" applyBorder="1" applyAlignment="1" applyProtection="1">
      <alignment horizontal="center" vertical="center"/>
      <protection locked="0" hidden="1"/>
    </xf>
    <xf numFmtId="0" fontId="33" fillId="0" borderId="61" xfId="0" applyFont="1" applyBorder="1" applyAlignment="1" applyProtection="1">
      <alignment horizontal="center" vertical="center"/>
      <protection locked="0" hidden="1"/>
    </xf>
    <xf numFmtId="0" fontId="33" fillId="0" borderId="62" xfId="0" applyFont="1" applyBorder="1" applyAlignment="1" applyProtection="1">
      <alignment horizontal="center" vertical="center"/>
      <protection locked="0" hidden="1"/>
    </xf>
    <xf numFmtId="0" fontId="33" fillId="0" borderId="15" xfId="0" applyFont="1" applyBorder="1" applyAlignment="1" applyProtection="1">
      <alignment horizontal="center" vertical="center" shrinkToFit="1"/>
      <protection locked="0" hidden="1"/>
    </xf>
    <xf numFmtId="0" fontId="33" fillId="0" borderId="15" xfId="0" applyFont="1" applyBorder="1" applyAlignment="1" applyProtection="1">
      <alignment horizontal="right" vertical="center" indent="1"/>
      <protection locked="0" hidden="1"/>
    </xf>
    <xf numFmtId="0" fontId="33" fillId="0" borderId="15" xfId="0" applyFont="1" applyBorder="1" applyAlignment="1" applyProtection="1">
      <alignment horizontal="left" vertical="center" indent="1"/>
      <protection locked="0" hidden="1"/>
    </xf>
    <xf numFmtId="0" fontId="0" fillId="0" borderId="57" xfId="0" applyBorder="1" applyAlignment="1" applyProtection="1">
      <alignment shrinkToFit="1"/>
      <protection locked="0" hidden="1"/>
    </xf>
    <xf numFmtId="0" fontId="45" fillId="0" borderId="0" xfId="0" applyFont="1" applyAlignment="1">
      <alignment horizontal="center"/>
    </xf>
    <xf numFmtId="0" fontId="44" fillId="0" borderId="0" xfId="0" applyFont="1" applyAlignment="1">
      <alignment horizontal="right"/>
    </xf>
    <xf numFmtId="0" fontId="47" fillId="5" borderId="104" xfId="2" applyFont="1" applyFill="1" applyBorder="1" applyAlignment="1">
      <alignment horizontal="center"/>
    </xf>
    <xf numFmtId="0" fontId="47" fillId="5" borderId="105" xfId="2" applyFont="1" applyFill="1" applyBorder="1" applyAlignment="1">
      <alignment horizontal="right"/>
    </xf>
    <xf numFmtId="178" fontId="48" fillId="5" borderId="110" xfId="2" applyNumberFormat="1" applyFont="1" applyFill="1" applyBorder="1" applyAlignment="1">
      <alignment horizontal="left" vertical="top" wrapText="1"/>
    </xf>
    <xf numFmtId="178" fontId="48" fillId="5" borderId="0" xfId="2" applyNumberFormat="1" applyFont="1" applyFill="1" applyAlignment="1">
      <alignment horizontal="left" vertical="top" wrapText="1"/>
    </xf>
    <xf numFmtId="178" fontId="48" fillId="5" borderId="111" xfId="2" applyNumberFormat="1" applyFont="1" applyFill="1" applyBorder="1" applyAlignment="1">
      <alignment horizontal="left" vertical="top" wrapText="1"/>
    </xf>
    <xf numFmtId="0" fontId="15" fillId="0" borderId="112" xfId="2" applyBorder="1"/>
    <xf numFmtId="0" fontId="47" fillId="5" borderId="104" xfId="2" applyFont="1" applyFill="1" applyBorder="1" applyAlignment="1" applyProtection="1">
      <alignment horizontal="center"/>
      <protection locked="0" hidden="1"/>
    </xf>
    <xf numFmtId="0" fontId="47" fillId="5" borderId="105" xfId="2" applyFont="1" applyFill="1" applyBorder="1" applyAlignment="1" applyProtection="1">
      <alignment horizontal="right"/>
      <protection locked="0" hidden="1"/>
    </xf>
    <xf numFmtId="178" fontId="52" fillId="5" borderId="110" xfId="2" applyNumberFormat="1" applyFont="1" applyFill="1" applyBorder="1" applyAlignment="1" applyProtection="1">
      <alignment horizontal="left" vertical="top" wrapText="1"/>
      <protection locked="0" hidden="1"/>
    </xf>
    <xf numFmtId="178" fontId="52" fillId="5" borderId="0" xfId="2" applyNumberFormat="1" applyFont="1" applyFill="1" applyAlignment="1" applyProtection="1">
      <alignment horizontal="left" vertical="top" wrapText="1"/>
      <protection locked="0" hidden="1"/>
    </xf>
    <xf numFmtId="178" fontId="52" fillId="5" borderId="111" xfId="2" applyNumberFormat="1" applyFont="1" applyFill="1" applyBorder="1" applyAlignment="1" applyProtection="1">
      <alignment horizontal="left" vertical="top" wrapText="1"/>
      <protection locked="0" hidden="1"/>
    </xf>
    <xf numFmtId="0" fontId="57" fillId="0" borderId="4" xfId="3" applyFont="1" applyBorder="1" applyAlignment="1" applyProtection="1">
      <alignment horizontal="center" vertical="center"/>
      <protection locked="0"/>
    </xf>
    <xf numFmtId="0" fontId="57" fillId="0" borderId="0" xfId="3" applyFont="1" applyAlignment="1" applyProtection="1">
      <alignment horizontal="center" vertical="center"/>
      <protection locked="0"/>
    </xf>
    <xf numFmtId="0" fontId="57" fillId="0" borderId="15" xfId="3" applyFont="1" applyBorder="1" applyAlignment="1" applyProtection="1">
      <alignment horizontal="center" vertical="center"/>
      <protection locked="0"/>
    </xf>
    <xf numFmtId="0" fontId="53" fillId="0" borderId="4" xfId="3" applyFont="1" applyBorder="1" applyAlignment="1" applyProtection="1">
      <alignment horizontal="right" vertical="center"/>
      <protection locked="0"/>
    </xf>
    <xf numFmtId="0" fontId="53" fillId="0" borderId="0" xfId="3" applyFont="1" applyAlignment="1" applyProtection="1">
      <alignment horizontal="right" vertical="center"/>
      <protection locked="0"/>
    </xf>
    <xf numFmtId="0" fontId="53" fillId="0" borderId="15" xfId="3" applyFont="1" applyBorder="1" applyAlignment="1" applyProtection="1">
      <alignment horizontal="right" vertical="center"/>
      <protection locked="0"/>
    </xf>
    <xf numFmtId="0" fontId="57" fillId="0" borderId="6" xfId="3" applyFont="1" applyBorder="1" applyAlignment="1" applyProtection="1">
      <alignment horizontal="left" vertical="center"/>
      <protection locked="0"/>
    </xf>
    <xf numFmtId="0" fontId="57" fillId="0" borderId="42" xfId="3" applyFont="1" applyBorder="1" applyAlignment="1" applyProtection="1">
      <alignment horizontal="left" vertical="center"/>
      <protection locked="0"/>
    </xf>
    <xf numFmtId="0" fontId="57" fillId="0" borderId="17" xfId="3" applyFont="1" applyBorder="1" applyAlignment="1" applyProtection="1">
      <alignment horizontal="left" vertical="center"/>
      <protection locked="0"/>
    </xf>
    <xf numFmtId="0" fontId="15" fillId="0" borderId="3" xfId="3" applyBorder="1" applyAlignment="1">
      <alignment horizontal="center" vertical="center"/>
    </xf>
    <xf numFmtId="0" fontId="15" fillId="0" borderId="42" xfId="3" applyBorder="1" applyAlignment="1">
      <alignment horizontal="center" vertical="center"/>
    </xf>
    <xf numFmtId="0" fontId="15" fillId="0" borderId="34" xfId="3" applyBorder="1" applyAlignment="1">
      <alignment horizontal="center" vertical="center"/>
    </xf>
    <xf numFmtId="0" fontId="15" fillId="0" borderId="14" xfId="3" applyBorder="1" applyAlignment="1">
      <alignment horizontal="center" vertical="center"/>
    </xf>
    <xf numFmtId="0" fontId="15" fillId="0" borderId="17" xfId="3" applyBorder="1" applyAlignment="1">
      <alignment horizontal="center" vertical="center"/>
    </xf>
    <xf numFmtId="0" fontId="55" fillId="0" borderId="34" xfId="3" applyFont="1" applyBorder="1" applyAlignment="1" applyProtection="1">
      <alignment horizontal="left" vertical="top"/>
      <protection locked="0"/>
    </xf>
    <xf numFmtId="0" fontId="55" fillId="0" borderId="4" xfId="3" applyFont="1" applyBorder="1" applyAlignment="1" applyProtection="1">
      <alignment horizontal="left" vertical="top"/>
      <protection locked="0"/>
    </xf>
    <xf numFmtId="0" fontId="55" fillId="0" borderId="6" xfId="3" applyFont="1" applyBorder="1" applyAlignment="1" applyProtection="1">
      <alignment horizontal="left" vertical="top"/>
      <protection locked="0"/>
    </xf>
    <xf numFmtId="0" fontId="55" fillId="0" borderId="0" xfId="3" applyFont="1" applyAlignment="1" applyProtection="1">
      <alignment horizontal="left" vertical="top"/>
      <protection locked="0"/>
    </xf>
    <xf numFmtId="0" fontId="55" fillId="0" borderId="42" xfId="3" applyFont="1" applyBorder="1" applyAlignment="1" applyProtection="1">
      <alignment horizontal="left" vertical="top"/>
      <protection locked="0"/>
    </xf>
    <xf numFmtId="0" fontId="55" fillId="0" borderId="14" xfId="3" applyFont="1" applyBorder="1" applyAlignment="1" applyProtection="1">
      <alignment horizontal="left" vertical="top"/>
      <protection locked="0"/>
    </xf>
    <xf numFmtId="0" fontId="55" fillId="0" borderId="15"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49" fillId="0" borderId="3" xfId="3" applyFont="1" applyBorder="1" applyAlignment="1">
      <alignment horizontal="center" vertical="center" wrapText="1"/>
    </xf>
    <xf numFmtId="0" fontId="49" fillId="0" borderId="6" xfId="3" applyFont="1" applyBorder="1" applyAlignment="1">
      <alignment horizontal="center" vertical="center"/>
    </xf>
    <xf numFmtId="0" fontId="49" fillId="0" borderId="34" xfId="3" applyFont="1" applyBorder="1" applyAlignment="1">
      <alignment horizontal="center" vertical="center"/>
    </xf>
    <xf numFmtId="0" fontId="49" fillId="0" borderId="42" xfId="3" applyFont="1" applyBorder="1" applyAlignment="1">
      <alignment horizontal="center" vertical="center"/>
    </xf>
    <xf numFmtId="0" fontId="49" fillId="0" borderId="14" xfId="3" applyFont="1" applyBorder="1" applyAlignment="1">
      <alignment horizontal="center" vertical="center"/>
    </xf>
    <xf numFmtId="0" fontId="49" fillId="0" borderId="17" xfId="3" applyFont="1" applyBorder="1" applyAlignment="1">
      <alignment horizontal="center" vertical="center"/>
    </xf>
    <xf numFmtId="0" fontId="57" fillId="0" borderId="3" xfId="3" applyFont="1" applyBorder="1" applyAlignment="1" applyProtection="1">
      <alignment horizontal="right" vertical="center"/>
      <protection locked="0"/>
    </xf>
    <xf numFmtId="0" fontId="57" fillId="0" borderId="34" xfId="3" applyFont="1" applyBorder="1" applyAlignment="1" applyProtection="1">
      <alignment horizontal="right" vertical="center"/>
      <protection locked="0"/>
    </xf>
    <xf numFmtId="0" fontId="57" fillId="0" borderId="14" xfId="3" applyFont="1" applyBorder="1" applyAlignment="1" applyProtection="1">
      <alignment horizontal="right" vertical="center"/>
      <protection locked="0"/>
    </xf>
    <xf numFmtId="0" fontId="15" fillId="0" borderId="2" xfId="3" applyBorder="1" applyAlignment="1">
      <alignment horizontal="center" vertical="center"/>
    </xf>
    <xf numFmtId="0" fontId="15" fillId="0" borderId="121" xfId="3" applyBorder="1" applyAlignment="1">
      <alignment horizontal="center" vertical="center"/>
    </xf>
    <xf numFmtId="0" fontId="15" fillId="0" borderId="13" xfId="3" applyBorder="1" applyAlignment="1">
      <alignment horizontal="center" vertical="center"/>
    </xf>
    <xf numFmtId="0" fontId="49" fillId="0" borderId="6" xfId="3" applyFont="1" applyBorder="1" applyAlignment="1">
      <alignment horizontal="center" vertical="center" wrapText="1"/>
    </xf>
    <xf numFmtId="0" fontId="49" fillId="0" borderId="34" xfId="3" applyFont="1" applyBorder="1" applyAlignment="1">
      <alignment horizontal="center" vertical="center" wrapText="1"/>
    </xf>
    <xf numFmtId="0" fontId="49" fillId="0" borderId="42" xfId="3" applyFont="1" applyBorder="1" applyAlignment="1">
      <alignment horizontal="center" vertical="center" wrapText="1"/>
    </xf>
    <xf numFmtId="0" fontId="49" fillId="0" borderId="14" xfId="3" applyFont="1" applyBorder="1" applyAlignment="1">
      <alignment horizontal="center" vertical="center" wrapText="1"/>
    </xf>
    <xf numFmtId="0" fontId="49" fillId="0" borderId="17" xfId="3" applyFont="1" applyBorder="1" applyAlignment="1">
      <alignment horizontal="center" vertical="center" wrapText="1"/>
    </xf>
    <xf numFmtId="0" fontId="15" fillId="0" borderId="3" xfId="3" applyBorder="1" applyAlignment="1">
      <alignment horizontal="left" vertical="center" wrapText="1" indent="1"/>
    </xf>
    <xf numFmtId="0" fontId="15" fillId="0" borderId="4" xfId="3" applyBorder="1" applyAlignment="1">
      <alignment horizontal="left" vertical="center" wrapText="1" indent="1"/>
    </xf>
    <xf numFmtId="0" fontId="15" fillId="0" borderId="6" xfId="3" applyBorder="1" applyAlignment="1">
      <alignment horizontal="left" vertical="center" wrapText="1" indent="1"/>
    </xf>
    <xf numFmtId="0" fontId="15" fillId="0" borderId="14" xfId="3" applyBorder="1" applyAlignment="1">
      <alignment horizontal="left" vertical="center" wrapText="1" indent="1"/>
    </xf>
    <xf numFmtId="0" fontId="15" fillId="0" borderId="15" xfId="3" applyBorder="1" applyAlignment="1">
      <alignment horizontal="left" vertical="center" wrapText="1" indent="1"/>
    </xf>
    <xf numFmtId="0" fontId="15" fillId="0" borderId="17" xfId="3" applyBorder="1" applyAlignment="1">
      <alignment horizontal="left" vertical="center" wrapText="1" indent="1"/>
    </xf>
    <xf numFmtId="0" fontId="50" fillId="0" borderId="1" xfId="3" applyFont="1" applyBorder="1" applyAlignment="1">
      <alignment horizontal="center" vertical="center" wrapText="1"/>
    </xf>
    <xf numFmtId="0" fontId="60" fillId="0" borderId="1" xfId="0" applyFont="1" applyBorder="1" applyAlignment="1">
      <alignment horizontal="center" vertical="center" wrapText="1"/>
    </xf>
    <xf numFmtId="0" fontId="50" fillId="0" borderId="123" xfId="3" applyFont="1" applyBorder="1" applyAlignment="1">
      <alignment horizontal="center" vertical="center"/>
    </xf>
    <xf numFmtId="0" fontId="50" fillId="0" borderId="124" xfId="3" applyFont="1" applyBorder="1" applyAlignment="1">
      <alignment horizontal="center" vertical="center"/>
    </xf>
    <xf numFmtId="0" fontId="50" fillId="0" borderId="125" xfId="3" applyFont="1" applyBorder="1" applyAlignment="1">
      <alignment horizontal="center" vertical="center"/>
    </xf>
    <xf numFmtId="0" fontId="49" fillId="0" borderId="126" xfId="3" applyFont="1" applyBorder="1" applyAlignment="1" applyProtection="1">
      <alignment horizontal="center" vertical="center" wrapText="1"/>
      <protection locked="0"/>
    </xf>
    <xf numFmtId="0" fontId="49" fillId="0" borderId="127" xfId="3" applyFont="1" applyBorder="1" applyAlignment="1" applyProtection="1">
      <alignment horizontal="center" vertical="center" wrapText="1"/>
      <protection locked="0"/>
    </xf>
    <xf numFmtId="0" fontId="49" fillId="0" borderId="128" xfId="3" applyFont="1" applyBorder="1" applyAlignment="1" applyProtection="1">
      <alignment horizontal="center" vertical="center" wrapText="1"/>
      <protection locked="0"/>
    </xf>
    <xf numFmtId="0" fontId="55" fillId="0" borderId="3" xfId="3" applyFont="1" applyBorder="1" applyAlignment="1">
      <alignment horizontal="left" vertical="center" wrapText="1"/>
    </xf>
    <xf numFmtId="0" fontId="55" fillId="0" borderId="4" xfId="3" applyFont="1" applyBorder="1" applyAlignment="1">
      <alignment horizontal="left" vertical="center" wrapText="1"/>
    </xf>
    <xf numFmtId="0" fontId="55" fillId="0" borderId="33" xfId="3" applyFont="1" applyBorder="1" applyAlignment="1">
      <alignment horizontal="left" vertical="center" wrapText="1"/>
    </xf>
    <xf numFmtId="0" fontId="55" fillId="0" borderId="12" xfId="3" applyFont="1" applyBorder="1" applyAlignment="1">
      <alignment horizontal="left" vertical="center" wrapText="1"/>
    </xf>
    <xf numFmtId="0" fontId="53" fillId="0" borderId="0" xfId="3" applyFont="1" applyAlignment="1">
      <alignment horizontal="center" vertical="center"/>
    </xf>
    <xf numFmtId="0" fontId="55" fillId="13" borderId="15" xfId="3" applyFont="1" applyFill="1" applyBorder="1" applyAlignment="1">
      <alignment horizontal="center" vertical="center" shrinkToFit="1"/>
    </xf>
    <xf numFmtId="0" fontId="49" fillId="0" borderId="11" xfId="3" applyFont="1" applyBorder="1" applyAlignment="1">
      <alignment horizontal="center" vertical="center"/>
    </xf>
    <xf numFmtId="0" fontId="49" fillId="0" borderId="33" xfId="3" applyFont="1" applyBorder="1" applyAlignment="1">
      <alignment horizontal="center" vertical="center"/>
    </xf>
    <xf numFmtId="0" fontId="56" fillId="0" borderId="11" xfId="3" applyFont="1" applyBorder="1" applyAlignment="1" applyProtection="1">
      <alignment horizontal="right" vertical="center"/>
      <protection locked="0" hidden="1"/>
    </xf>
    <xf numFmtId="0" fontId="56" fillId="0" borderId="33" xfId="3" applyFont="1" applyBorder="1" applyAlignment="1" applyProtection="1">
      <alignment horizontal="right" vertical="center"/>
      <protection locked="0" hidden="1"/>
    </xf>
    <xf numFmtId="0" fontId="57" fillId="0" borderId="11" xfId="3" applyFont="1" applyBorder="1" applyAlignment="1" applyProtection="1">
      <alignment horizontal="center" vertical="center"/>
      <protection locked="0"/>
    </xf>
    <xf numFmtId="0" fontId="57" fillId="0" borderId="33" xfId="3" applyFont="1" applyBorder="1" applyAlignment="1" applyProtection="1">
      <alignment horizontal="center" vertical="center"/>
      <protection locked="0"/>
    </xf>
    <xf numFmtId="0" fontId="56" fillId="0" borderId="11" xfId="3" applyFont="1" applyBorder="1" applyAlignment="1" applyProtection="1">
      <alignment horizontal="center" vertical="center"/>
      <protection locked="0"/>
    </xf>
    <xf numFmtId="0" fontId="56" fillId="0" borderId="33" xfId="3" applyFont="1" applyBorder="1" applyAlignment="1" applyProtection="1">
      <alignment horizontal="center" vertical="center"/>
      <protection locked="0"/>
    </xf>
    <xf numFmtId="0" fontId="6" fillId="0" borderId="0" xfId="4" applyFont="1" applyAlignment="1">
      <alignment horizontal="left" vertical="center"/>
    </xf>
    <xf numFmtId="0" fontId="6" fillId="0" borderId="0" xfId="4" applyFont="1" applyAlignment="1">
      <alignment horizontal="left" vertical="center" wrapText="1"/>
    </xf>
    <xf numFmtId="0" fontId="6" fillId="0" borderId="0" xfId="4" applyFont="1" applyAlignment="1">
      <alignment vertical="center" wrapText="1"/>
    </xf>
    <xf numFmtId="0" fontId="0" fillId="0" borderId="0" xfId="0" applyAlignment="1">
      <alignment vertical="center"/>
    </xf>
    <xf numFmtId="0" fontId="89" fillId="0" borderId="0" xfId="4" applyFont="1" applyAlignment="1">
      <alignment horizontal="center" vertical="center"/>
    </xf>
    <xf numFmtId="0" fontId="1" fillId="0" borderId="0" xfId="4" applyFont="1" applyAlignment="1">
      <alignment horizontal="center" vertical="center"/>
    </xf>
    <xf numFmtId="0" fontId="46" fillId="0" borderId="11" xfId="4" applyBorder="1" applyAlignment="1">
      <alignment horizontal="center" vertical="center"/>
    </xf>
    <xf numFmtId="0" fontId="46" fillId="0" borderId="12" xfId="4" applyBorder="1" applyAlignment="1">
      <alignment horizontal="center" vertical="center"/>
    </xf>
    <xf numFmtId="0" fontId="1" fillId="0" borderId="0" xfId="4" applyFont="1" applyAlignment="1">
      <alignment horizontal="left" vertical="center"/>
    </xf>
    <xf numFmtId="178" fontId="12" fillId="0" borderId="11" xfId="4" applyNumberFormat="1" applyFont="1" applyBorder="1" applyAlignment="1">
      <alignment horizontal="center" vertical="center"/>
    </xf>
    <xf numFmtId="178" fontId="12" fillId="0" borderId="12" xfId="4" applyNumberFormat="1" applyFont="1" applyBorder="1" applyAlignment="1">
      <alignment horizontal="center" vertical="center"/>
    </xf>
    <xf numFmtId="0" fontId="0" fillId="0" borderId="0" xfId="4" applyFont="1" applyAlignment="1">
      <alignment horizontal="center" vertical="center"/>
    </xf>
    <xf numFmtId="0" fontId="46" fillId="0" borderId="0" xfId="4" applyAlignment="1">
      <alignment horizontal="center" vertical="center"/>
    </xf>
    <xf numFmtId="0" fontId="73" fillId="0" borderId="129" xfId="0" applyFont="1" applyBorder="1" applyAlignment="1" applyProtection="1">
      <alignment horizontal="center" vertical="center" wrapText="1"/>
      <protection hidden="1"/>
    </xf>
    <xf numFmtId="0" fontId="73" fillId="0" borderId="130" xfId="0" applyFont="1" applyBorder="1" applyAlignment="1" applyProtection="1">
      <alignment horizontal="center" vertical="center" wrapText="1"/>
      <protection hidden="1"/>
    </xf>
    <xf numFmtId="0" fontId="74" fillId="0" borderId="131" xfId="0" applyFont="1" applyBorder="1" applyAlignment="1" applyProtection="1">
      <alignment horizontal="right" vertical="center" shrinkToFit="1"/>
      <protection hidden="1"/>
    </xf>
    <xf numFmtId="0" fontId="74" fillId="0" borderId="132" xfId="0" applyFont="1" applyBorder="1" applyAlignment="1" applyProtection="1">
      <alignment horizontal="right" vertical="center" shrinkToFit="1"/>
      <protection hidden="1"/>
    </xf>
    <xf numFmtId="0" fontId="75" fillId="0" borderId="131" xfId="0" applyFont="1" applyBorder="1" applyAlignment="1" applyProtection="1">
      <alignment horizontal="center" vertical="center"/>
      <protection locked="0"/>
    </xf>
    <xf numFmtId="0" fontId="75" fillId="0" borderId="132" xfId="0" applyFont="1" applyBorder="1" applyAlignment="1" applyProtection="1">
      <alignment horizontal="center" vertical="center"/>
      <protection locked="0"/>
    </xf>
    <xf numFmtId="0" fontId="75" fillId="0" borderId="133" xfId="0" applyFont="1" applyBorder="1" applyAlignment="1" applyProtection="1">
      <alignment horizontal="center" vertical="center"/>
      <protection locked="0"/>
    </xf>
    <xf numFmtId="0" fontId="71" fillId="0" borderId="0" xfId="0" applyFont="1" applyAlignment="1">
      <alignment horizontal="center" vertical="center"/>
    </xf>
    <xf numFmtId="0" fontId="71" fillId="0" borderId="129" xfId="0" applyFont="1" applyBorder="1" applyAlignment="1">
      <alignment horizontal="center" vertical="center" wrapText="1"/>
    </xf>
    <xf numFmtId="0" fontId="71" fillId="0" borderId="130" xfId="0" applyFont="1" applyBorder="1" applyAlignment="1">
      <alignment horizontal="center" vertical="center" wrapText="1"/>
    </xf>
    <xf numFmtId="0" fontId="71" fillId="0" borderId="131" xfId="0" applyFont="1" applyBorder="1" applyAlignment="1">
      <alignment horizontal="center" vertical="center"/>
    </xf>
    <xf numFmtId="0" fontId="71" fillId="0" borderId="132" xfId="0" applyFont="1" applyBorder="1" applyAlignment="1">
      <alignment horizontal="center" vertical="center"/>
    </xf>
    <xf numFmtId="0" fontId="71" fillId="0" borderId="133" xfId="0" applyFont="1" applyBorder="1" applyAlignment="1">
      <alignment horizontal="center" vertical="center"/>
    </xf>
    <xf numFmtId="179" fontId="80" fillId="0" borderId="4" xfId="0" applyNumberFormat="1" applyFont="1" applyBorder="1" applyAlignment="1">
      <alignment horizontal="center" vertical="center"/>
    </xf>
    <xf numFmtId="179" fontId="80" fillId="0" borderId="0" xfId="0" applyNumberFormat="1" applyFont="1" applyAlignment="1">
      <alignment horizontal="center" vertical="center"/>
    </xf>
    <xf numFmtId="0" fontId="52" fillId="0" borderId="0" xfId="0" applyFont="1" applyAlignment="1">
      <alignment horizontal="distributed" vertical="center"/>
    </xf>
    <xf numFmtId="0" fontId="52" fillId="0" borderId="11" xfId="0" applyFont="1" applyBorder="1" applyAlignment="1">
      <alignment horizontal="center" vertical="center"/>
    </xf>
    <xf numFmtId="0" fontId="52" fillId="0" borderId="33" xfId="0" applyFont="1" applyBorder="1" applyAlignment="1">
      <alignment horizontal="center" vertical="center"/>
    </xf>
    <xf numFmtId="0" fontId="52" fillId="0" borderId="12" xfId="0" applyFont="1" applyBorder="1" applyAlignment="1">
      <alignment horizontal="center" vertical="center"/>
    </xf>
    <xf numFmtId="0" fontId="52" fillId="0" borderId="0" xfId="0" applyFont="1" applyAlignment="1">
      <alignment horizontal="center" vertical="center"/>
    </xf>
    <xf numFmtId="0" fontId="78" fillId="0" borderId="11" xfId="0" applyFont="1" applyBorder="1" applyAlignment="1" applyProtection="1">
      <alignment horizontal="center" vertical="center"/>
      <protection hidden="1"/>
    </xf>
    <xf numFmtId="0" fontId="78" fillId="0" borderId="33" xfId="0" applyFont="1" applyBorder="1" applyAlignment="1" applyProtection="1">
      <alignment horizontal="center" vertical="center"/>
      <protection hidden="1"/>
    </xf>
    <xf numFmtId="0" fontId="78" fillId="0" borderId="12" xfId="0" applyFont="1" applyBorder="1" applyAlignment="1" applyProtection="1">
      <alignment horizontal="center" vertical="center"/>
      <protection hidden="1"/>
    </xf>
    <xf numFmtId="0" fontId="79" fillId="0" borderId="0" xfId="0" applyFont="1" applyAlignment="1">
      <alignment horizontal="distributed" vertical="center"/>
    </xf>
    <xf numFmtId="0" fontId="81" fillId="0" borderId="0" xfId="0" applyFont="1" applyAlignment="1">
      <alignment horizontal="right" vertical="center" shrinkToFit="1"/>
    </xf>
    <xf numFmtId="0" fontId="52" fillId="0" borderId="0" xfId="0" applyFont="1" applyAlignment="1">
      <alignment horizontal="center"/>
    </xf>
    <xf numFmtId="0" fontId="52" fillId="0" borderId="15" xfId="0" applyFont="1" applyBorder="1" applyAlignment="1">
      <alignment horizontal="center"/>
    </xf>
    <xf numFmtId="0" fontId="82" fillId="0" borderId="0" xfId="0" applyFont="1" applyAlignment="1" applyProtection="1">
      <alignment horizontal="right" vertical="center" shrinkToFit="1"/>
      <protection hidden="1"/>
    </xf>
    <xf numFmtId="0" fontId="82" fillId="0" borderId="15" xfId="0" applyFont="1" applyBorder="1" applyAlignment="1" applyProtection="1">
      <alignment horizontal="right" vertical="center" shrinkToFit="1"/>
      <protection hidden="1"/>
    </xf>
    <xf numFmtId="0" fontId="82" fillId="0" borderId="0" xfId="0" applyFont="1" applyAlignment="1" applyProtection="1">
      <alignment horizontal="right" vertical="center" indent="2" shrinkToFit="1"/>
      <protection hidden="1"/>
    </xf>
    <xf numFmtId="0" fontId="82" fillId="0" borderId="15" xfId="0" applyFont="1" applyBorder="1" applyAlignment="1" applyProtection="1">
      <alignment horizontal="right" vertical="center" indent="2" shrinkToFit="1"/>
      <protection hidden="1"/>
    </xf>
    <xf numFmtId="0" fontId="83" fillId="0" borderId="11" xfId="0" applyFont="1" applyBorder="1" applyAlignment="1">
      <alignment horizontal="center" vertical="center"/>
    </xf>
    <xf numFmtId="0" fontId="83" fillId="0" borderId="33" xfId="0" applyFont="1" applyBorder="1" applyAlignment="1">
      <alignment horizontal="center" vertical="center"/>
    </xf>
    <xf numFmtId="0" fontId="83" fillId="0" borderId="12" xfId="0" applyFont="1" applyBorder="1" applyAlignment="1">
      <alignment horizontal="center" vertical="center"/>
    </xf>
    <xf numFmtId="0" fontId="48" fillId="0" borderId="1" xfId="0" applyFont="1" applyBorder="1" applyAlignment="1">
      <alignment horizontal="distributed" vertical="center" justifyLastLine="1"/>
    </xf>
    <xf numFmtId="0" fontId="48" fillId="0" borderId="11" xfId="0" applyFont="1" applyBorder="1" applyAlignment="1" applyProtection="1">
      <alignment horizontal="center" vertical="center"/>
      <protection hidden="1"/>
    </xf>
    <xf numFmtId="0" fontId="48" fillId="0" borderId="33" xfId="0" applyFont="1" applyBorder="1" applyAlignment="1" applyProtection="1">
      <alignment horizontal="center" vertical="center"/>
      <protection hidden="1"/>
    </xf>
    <xf numFmtId="0" fontId="48" fillId="0" borderId="33" xfId="0" applyFont="1" applyBorder="1" applyAlignment="1">
      <alignment horizontal="center" vertical="center" shrinkToFit="1"/>
    </xf>
    <xf numFmtId="0" fontId="48" fillId="0" borderId="12" xfId="0" applyFont="1" applyBorder="1" applyAlignment="1">
      <alignment horizontal="center" vertical="center" shrinkToFit="1"/>
    </xf>
    <xf numFmtId="0" fontId="48" fillId="0" borderId="1" xfId="0" applyFont="1" applyBorder="1" applyAlignment="1">
      <alignment horizontal="distributed" vertical="center" wrapText="1" justifyLastLine="1"/>
    </xf>
    <xf numFmtId="0" fontId="52" fillId="0" borderId="1" xfId="0" applyFont="1" applyBorder="1" applyAlignment="1" applyProtection="1">
      <alignment horizontal="center" vertical="center"/>
      <protection hidden="1"/>
    </xf>
    <xf numFmtId="0" fontId="83" fillId="0" borderId="11" xfId="0" applyFont="1" applyBorder="1" applyAlignment="1" applyProtection="1">
      <alignment horizontal="center" vertical="center" shrinkToFit="1"/>
      <protection hidden="1"/>
    </xf>
    <xf numFmtId="0" fontId="83" fillId="0" borderId="33" xfId="0" applyFont="1" applyBorder="1" applyAlignment="1" applyProtection="1">
      <alignment horizontal="center" vertical="center" shrinkToFit="1"/>
      <protection hidden="1"/>
    </xf>
    <xf numFmtId="0" fontId="83" fillId="0" borderId="33" xfId="0" applyFont="1" applyBorder="1" applyAlignment="1">
      <alignment horizontal="center" vertical="center" shrinkToFit="1"/>
    </xf>
    <xf numFmtId="0" fontId="83" fillId="0" borderId="12" xfId="0" applyFont="1" applyBorder="1" applyAlignment="1">
      <alignment horizontal="center" vertical="center" shrinkToFit="1"/>
    </xf>
    <xf numFmtId="0" fontId="83" fillId="0" borderId="11" xfId="0" applyFont="1" applyBorder="1" applyAlignment="1" applyProtection="1">
      <alignment horizontal="center" vertical="center"/>
      <protection hidden="1"/>
    </xf>
    <xf numFmtId="0" fontId="83" fillId="0" borderId="33" xfId="0" applyFont="1" applyBorder="1" applyAlignment="1" applyProtection="1">
      <alignment horizontal="center" vertical="center"/>
      <protection hidden="1"/>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14" xfId="0" applyFont="1" applyBorder="1" applyAlignment="1">
      <alignment horizontal="center" vertical="center"/>
    </xf>
    <xf numFmtId="0" fontId="47" fillId="0" borderId="15" xfId="0" applyFont="1" applyBorder="1" applyAlignment="1">
      <alignment horizontal="center" vertical="center"/>
    </xf>
    <xf numFmtId="0" fontId="47" fillId="0" borderId="17" xfId="0" applyFont="1" applyBorder="1" applyAlignment="1">
      <alignment horizontal="center" vertical="center"/>
    </xf>
    <xf numFmtId="0" fontId="52" fillId="0" borderId="4" xfId="0" applyFont="1" applyBorder="1" applyAlignment="1" applyProtection="1">
      <alignment horizontal="left" vertical="center"/>
      <protection hidden="1"/>
    </xf>
    <xf numFmtId="0" fontId="52" fillId="0" borderId="6" xfId="0" applyFont="1" applyBorder="1" applyAlignment="1" applyProtection="1">
      <alignment horizontal="left" vertical="center"/>
      <protection hidden="1"/>
    </xf>
    <xf numFmtId="0" fontId="84" fillId="0" borderId="34" xfId="0" applyFont="1" applyBorder="1" applyAlignment="1" applyProtection="1">
      <alignment horizontal="center" vertical="center" shrinkToFit="1"/>
      <protection hidden="1"/>
    </xf>
    <xf numFmtId="0" fontId="84" fillId="0" borderId="0" xfId="0" applyFont="1" applyAlignment="1" applyProtection="1">
      <alignment horizontal="center" vertical="center" shrinkToFit="1"/>
      <protection hidden="1"/>
    </xf>
    <xf numFmtId="0" fontId="84" fillId="0" borderId="42" xfId="0" applyFont="1" applyBorder="1" applyAlignment="1" applyProtection="1">
      <alignment horizontal="center" vertical="center" shrinkToFit="1"/>
      <protection hidden="1"/>
    </xf>
    <xf numFmtId="0" fontId="84" fillId="0" borderId="14" xfId="0" applyFont="1" applyBorder="1" applyAlignment="1" applyProtection="1">
      <alignment horizontal="center" vertical="center" shrinkToFit="1"/>
      <protection hidden="1"/>
    </xf>
    <xf numFmtId="0" fontId="84" fillId="0" borderId="15" xfId="0" applyFont="1" applyBorder="1" applyAlignment="1" applyProtection="1">
      <alignment horizontal="center" vertical="center" shrinkToFit="1"/>
      <protection hidden="1"/>
    </xf>
    <xf numFmtId="0" fontId="84" fillId="0" borderId="17" xfId="0" applyFont="1" applyBorder="1" applyAlignment="1" applyProtection="1">
      <alignment horizontal="center" vertical="center" shrinkToFit="1"/>
      <protection hidden="1"/>
    </xf>
    <xf numFmtId="0" fontId="48" fillId="0" borderId="3" xfId="0" applyFont="1" applyBorder="1" applyAlignment="1">
      <alignment horizontal="center" vertical="center" justifyLastLine="1"/>
    </xf>
    <xf numFmtId="0" fontId="48" fillId="0" borderId="4" xfId="0" applyFont="1" applyBorder="1" applyAlignment="1">
      <alignment horizontal="center" vertical="center" justifyLastLine="1"/>
    </xf>
    <xf numFmtId="0" fontId="48" fillId="0" borderId="6" xfId="0" applyFont="1" applyBorder="1" applyAlignment="1">
      <alignment horizontal="center" vertical="center" justifyLastLine="1"/>
    </xf>
    <xf numFmtId="0" fontId="48" fillId="0" borderId="14" xfId="0" applyFont="1" applyBorder="1" applyAlignment="1">
      <alignment horizontal="center" vertical="center" justifyLastLine="1"/>
    </xf>
    <xf numFmtId="0" fontId="48" fillId="0" borderId="15" xfId="0" applyFont="1" applyBorder="1" applyAlignment="1">
      <alignment horizontal="center" vertical="center" justifyLastLine="1"/>
    </xf>
    <xf numFmtId="0" fontId="48" fillId="0" borderId="17" xfId="0" applyFont="1" applyBorder="1" applyAlignment="1">
      <alignment horizontal="center" vertical="center" justifyLastLine="1"/>
    </xf>
    <xf numFmtId="0" fontId="52" fillId="0" borderId="3" xfId="0" applyFont="1" applyBorder="1" applyAlignment="1" applyProtection="1">
      <alignment horizontal="center" vertical="center"/>
      <protection hidden="1"/>
    </xf>
    <xf numFmtId="0" fontId="52" fillId="0" borderId="4" xfId="0" applyFont="1" applyBorder="1" applyAlignment="1" applyProtection="1">
      <alignment horizontal="center" vertical="center"/>
      <protection hidden="1"/>
    </xf>
    <xf numFmtId="0" fontId="52" fillId="0" borderId="6" xfId="0" applyFont="1" applyBorder="1" applyAlignment="1" applyProtection="1">
      <alignment horizontal="center" vertical="center"/>
      <protection hidden="1"/>
    </xf>
    <xf numFmtId="0" fontId="52" fillId="0" borderId="14" xfId="0" applyFont="1" applyBorder="1" applyAlignment="1" applyProtection="1">
      <alignment horizontal="center" vertical="center"/>
      <protection hidden="1"/>
    </xf>
    <xf numFmtId="0" fontId="52" fillId="0" borderId="15" xfId="0" applyFont="1" applyBorder="1" applyAlignment="1" applyProtection="1">
      <alignment horizontal="center" vertical="center"/>
      <protection hidden="1"/>
    </xf>
    <xf numFmtId="0" fontId="52" fillId="0" borderId="17" xfId="0" applyFont="1" applyBorder="1" applyAlignment="1" applyProtection="1">
      <alignment horizontal="center" vertical="center"/>
      <protection hidden="1"/>
    </xf>
    <xf numFmtId="0" fontId="84" fillId="0" borderId="1" xfId="0" applyFont="1" applyBorder="1" applyAlignment="1">
      <alignment horizontal="distributed" vertical="center" justifyLastLine="1"/>
    </xf>
    <xf numFmtId="0" fontId="48" fillId="0" borderId="1" xfId="0" applyFont="1" applyBorder="1" applyAlignment="1" applyProtection="1">
      <alignment horizontal="center" vertical="center"/>
      <protection locked="0" hidden="1"/>
    </xf>
    <xf numFmtId="0" fontId="85" fillId="0" borderId="0" xfId="0" applyFont="1" applyAlignment="1">
      <alignment horizontal="center"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1" xfId="0" applyFont="1" applyBorder="1" applyAlignment="1" applyProtection="1">
      <alignment horizontal="center" vertical="center"/>
      <protection locked="0"/>
    </xf>
    <xf numFmtId="0" fontId="52" fillId="0" borderId="11" xfId="0" applyFont="1" applyBorder="1" applyAlignment="1" applyProtection="1">
      <alignment horizontal="center" vertical="center"/>
      <protection locked="0"/>
    </xf>
    <xf numFmtId="0" fontId="52" fillId="0" borderId="33" xfId="0" applyFont="1" applyBorder="1" applyAlignment="1" applyProtection="1">
      <alignment horizontal="center" vertical="center"/>
      <protection locked="0"/>
    </xf>
    <xf numFmtId="0" fontId="52" fillId="0" borderId="12" xfId="0" applyFont="1" applyBorder="1" applyAlignment="1" applyProtection="1">
      <alignment horizontal="center" vertical="center"/>
      <protection locked="0"/>
    </xf>
  </cellXfs>
  <cellStyles count="5">
    <cellStyle name="ハイパーリンク" xfId="1" builtinId="8"/>
    <cellStyle name="標準" xfId="0" builtinId="0"/>
    <cellStyle name="標準 2" xfId="4"/>
    <cellStyle name="標準 3" xfId="2"/>
    <cellStyle name="標準_駐車券・練習会場調査" xfId="3"/>
  </cellStyles>
  <dxfs count="35">
    <dxf>
      <font>
        <color theme="0"/>
      </font>
    </dxf>
    <dxf>
      <fill>
        <patternFill>
          <bgColor rgb="FF92D050"/>
        </patternFill>
      </fill>
    </dxf>
    <dxf>
      <font>
        <color theme="0"/>
      </font>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ont>
        <color theme="0"/>
      </font>
    </dxf>
    <dxf>
      <font>
        <color rgb="FFFFFF00"/>
      </font>
    </dxf>
    <dxf>
      <numFmt numFmtId="178" formatCode="#"/>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numFmt numFmtId="178" formatCode="#"/>
      <fill>
        <patternFill>
          <bgColor rgb="FF92D050"/>
        </patternFill>
      </fill>
    </dxf>
    <dxf>
      <fill>
        <patternFill>
          <bgColor rgb="FF92D050"/>
        </patternFill>
      </fill>
    </dxf>
    <dxf>
      <font>
        <strike val="0"/>
      </font>
      <numFmt numFmtId="178" formatCode="#"/>
      <fill>
        <patternFill patternType="solid">
          <bgColor rgb="FF92D050"/>
        </patternFill>
      </fill>
    </dxf>
    <dxf>
      <font>
        <color theme="0"/>
      </font>
    </dxf>
    <dxf>
      <font>
        <color theme="0"/>
      </font>
    </dxf>
    <dxf>
      <fill>
        <patternFill>
          <bgColor theme="4" tint="0.59996337778862885"/>
        </patternFill>
      </fill>
    </dxf>
    <dxf>
      <fill>
        <patternFill>
          <bgColor theme="4" tint="0.59996337778862885"/>
        </patternFill>
      </fill>
    </dxf>
    <dxf>
      <fill>
        <patternFill>
          <bgColor theme="4" tint="0.59996337778862885"/>
        </patternFill>
      </fill>
    </dxf>
    <dxf>
      <font>
        <condense val="0"/>
        <extend val="0"/>
        <color indexed="8"/>
      </font>
    </dxf>
    <dxf>
      <font>
        <condense val="0"/>
        <extend val="0"/>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11</xdr:col>
      <xdr:colOff>121946</xdr:colOff>
      <xdr:row>39</xdr:row>
      <xdr:rowOff>87116</xdr:rowOff>
    </xdr:from>
    <xdr:ext cx="184731"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68566" y="6663176"/>
          <a:ext cx="184731" cy="937629"/>
        </a:xfrm>
        <a:prstGeom prst="rect">
          <a:avLst/>
        </a:prstGeom>
        <a:noFill/>
      </xdr:spPr>
      <xdr:txBody>
        <a:bodyPr wrap="none" lIns="91440" tIns="45720" rIns="91440" bIns="45720">
          <a:spAutoFit/>
        </a:bodyPr>
        <a:lstStyle/>
        <a:p>
          <a:pPr algn="ctr"/>
          <a:endPar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11</xdr:col>
      <xdr:colOff>121946</xdr:colOff>
      <xdr:row>39</xdr:row>
      <xdr:rowOff>87116</xdr:rowOff>
    </xdr:from>
    <xdr:ext cx="184731" cy="937629"/>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368566" y="6663176"/>
          <a:ext cx="184731" cy="937629"/>
        </a:xfrm>
        <a:prstGeom prst="rect">
          <a:avLst/>
        </a:prstGeom>
        <a:noFill/>
      </xdr:spPr>
      <xdr:txBody>
        <a:bodyPr wrap="none" lIns="91440" tIns="45720" rIns="91440" bIns="45720">
          <a:spAutoFit/>
        </a:bodyPr>
        <a:lstStyle/>
        <a:p>
          <a:pPr algn="ctr"/>
          <a:endParaRPr lang="ja-JP" altLang="en-US" sz="54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6</xdr:col>
      <xdr:colOff>465669</xdr:colOff>
      <xdr:row>62</xdr:row>
      <xdr:rowOff>129716</xdr:rowOff>
    </xdr:from>
    <xdr:to>
      <xdr:col>9</xdr:col>
      <xdr:colOff>612431</xdr:colOff>
      <xdr:row>71</xdr:row>
      <xdr:rowOff>168316</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3269" y="12237896"/>
          <a:ext cx="2162175" cy="2026954"/>
        </a:xfrm>
        <a:prstGeom prst="rect">
          <a:avLst/>
        </a:prstGeom>
        <a:noFill/>
        <a:ln>
          <a:solidFill>
            <a:schemeClr val="tx1"/>
          </a:solidFill>
        </a:ln>
        <a:effectLst>
          <a:outerShdw blurRad="50800" dist="38100" dir="3000000" algn="ctr" rotWithShape="0">
            <a:schemeClr val="tx1">
              <a:alpha val="40000"/>
            </a:scheme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603251</xdr:colOff>
      <xdr:row>52</xdr:row>
      <xdr:rowOff>31751</xdr:rowOff>
    </xdr:from>
    <xdr:to>
      <xdr:col>9</xdr:col>
      <xdr:colOff>8666</xdr:colOff>
      <xdr:row>59</xdr:row>
      <xdr:rowOff>174516</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60851" y="10463531"/>
          <a:ext cx="1420828" cy="1686982"/>
        </a:xfrm>
        <a:prstGeom prst="rect">
          <a:avLst/>
        </a:prstGeom>
        <a:noFill/>
        <a:ln w="15875">
          <a:solidFill>
            <a:schemeClr val="tx1"/>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471055</xdr:colOff>
      <xdr:row>52</xdr:row>
      <xdr:rowOff>83126</xdr:rowOff>
    </xdr:from>
    <xdr:to>
      <xdr:col>5</xdr:col>
      <xdr:colOff>557418</xdr:colOff>
      <xdr:row>72</xdr:row>
      <xdr:rowOff>197427</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055" y="12067308"/>
          <a:ext cx="3411454" cy="4824846"/>
        </a:xfrm>
        <a:prstGeom prst="rect">
          <a:avLst/>
        </a:prstGeom>
        <a:noFill/>
        <a:ln w="9525">
          <a:solidFill>
            <a:schemeClr val="tx1"/>
          </a:solidFill>
        </a:ln>
        <a:effectLst>
          <a:outerShdw blurRad="50800" dist="38100" dir="30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315295</xdr:colOff>
      <xdr:row>25</xdr:row>
      <xdr:rowOff>37386</xdr:rowOff>
    </xdr:from>
    <xdr:to>
      <xdr:col>10</xdr:col>
      <xdr:colOff>492292</xdr:colOff>
      <xdr:row>47</xdr:row>
      <xdr:rowOff>94536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5295" y="5909268"/>
          <a:ext cx="7375656" cy="518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676275</xdr:colOff>
      <xdr:row>0</xdr:row>
      <xdr:rowOff>114300</xdr:rowOff>
    </xdr:from>
    <xdr:to>
      <xdr:col>9</xdr:col>
      <xdr:colOff>209550</xdr:colOff>
      <xdr:row>2</xdr:row>
      <xdr:rowOff>47625</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87655" y="114300"/>
          <a:ext cx="3876675" cy="405765"/>
        </a:xfrm>
        <a:prstGeom prst="rect">
          <a:avLst/>
        </a:prstGeom>
        <a:solidFill>
          <a:srgbClr val="FFFFFF"/>
        </a:solidFill>
        <a:ln w="38100" cmpd="dbl">
          <a:solidFill>
            <a:srgbClr val="000000"/>
          </a:solidFill>
          <a:miter lim="800000"/>
          <a:headEnd/>
          <a:tailEnd/>
        </a:ln>
      </xdr:spPr>
      <xdr:txBody>
        <a:bodyPr vertOverflow="clip" wrap="square" lIns="36576" tIns="22860"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1" i="0" u="none" strike="noStrike" kern="0" cap="none" spc="0" normalizeH="0" baseline="0" noProof="0">
              <a:ln>
                <a:noFill/>
              </a:ln>
              <a:solidFill>
                <a:srgbClr val="FF0000"/>
              </a:solidFill>
              <a:effectLst/>
              <a:uLnTx/>
              <a:uFillTx/>
              <a:latin typeface="ＭＳ Ｐゴシック"/>
              <a:ea typeface="ＭＳ Ｐゴシック"/>
              <a:cs typeface="+mn-cs"/>
            </a:rPr>
            <a:t>入力シート</a:t>
          </a:r>
          <a:r>
            <a:rPr kumimoji="0" lang="en-US" altLang="ja-JP" sz="1800" b="1" i="0" u="none" strike="noStrike" kern="0" cap="none" spc="0" normalizeH="0" baseline="0" noProof="0">
              <a:ln>
                <a:noFill/>
              </a:ln>
              <a:solidFill>
                <a:srgbClr val="FF0000"/>
              </a:solidFill>
              <a:effectLst/>
              <a:uLnTx/>
              <a:uFillTx/>
              <a:latin typeface="ＭＳ Ｐゴシック"/>
              <a:ea typeface="ＭＳ Ｐゴシック"/>
              <a:cs typeface="+mn-cs"/>
            </a:rPr>
            <a:t>(</a:t>
          </a:r>
          <a:r>
            <a:rPr kumimoji="0" lang="ja-JP" altLang="en-US" sz="1800" b="1" i="0" u="none" strike="noStrike" kern="0" cap="none" spc="0" normalizeH="0" baseline="0" noProof="0">
              <a:ln>
                <a:noFill/>
              </a:ln>
              <a:solidFill>
                <a:srgbClr val="FF0000"/>
              </a:solidFill>
              <a:effectLst/>
              <a:uLnTx/>
              <a:uFillTx/>
              <a:latin typeface="ＭＳ Ｐゴシック"/>
              <a:ea typeface="ＭＳ Ｐゴシック"/>
              <a:cs typeface="+mn-cs"/>
            </a:rPr>
            <a:t>記入例</a:t>
          </a:r>
          <a:r>
            <a:rPr kumimoji="0" lang="en-US" altLang="ja-JP" sz="1800" b="1" i="0" u="none" strike="noStrike" kern="0" cap="none" spc="0" normalizeH="0" baseline="0" noProof="0">
              <a:ln>
                <a:noFill/>
              </a:ln>
              <a:solidFill>
                <a:srgbClr val="FF0000"/>
              </a:solidFill>
              <a:effectLst/>
              <a:uLnTx/>
              <a:uFillTx/>
              <a:latin typeface="ＭＳ Ｐゴシック"/>
              <a:ea typeface="ＭＳ Ｐゴシック"/>
              <a:cs typeface="+mn-cs"/>
            </a:rPr>
            <a:t>)</a:t>
          </a:r>
        </a:p>
      </xdr:txBody>
    </xdr:sp>
    <xdr:clientData/>
  </xdr:twoCellAnchor>
  <xdr:twoCellAnchor>
    <xdr:from>
      <xdr:col>16</xdr:col>
      <xdr:colOff>358053</xdr:colOff>
      <xdr:row>13</xdr:row>
      <xdr:rowOff>112629</xdr:rowOff>
    </xdr:from>
    <xdr:to>
      <xdr:col>22</xdr:col>
      <xdr:colOff>316503</xdr:colOff>
      <xdr:row>14</xdr:row>
      <xdr:rowOff>191552</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6828126" y="3174484"/>
          <a:ext cx="2535395" cy="314450"/>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スペースは不要。氏と名を別々のセルに入力します。</a:t>
          </a:r>
        </a:p>
      </xdr:txBody>
    </xdr:sp>
    <xdr:clientData/>
  </xdr:twoCellAnchor>
  <xdr:twoCellAnchor>
    <xdr:from>
      <xdr:col>11</xdr:col>
      <xdr:colOff>9525</xdr:colOff>
      <xdr:row>0</xdr:row>
      <xdr:rowOff>47625</xdr:rowOff>
    </xdr:from>
    <xdr:to>
      <xdr:col>25</xdr:col>
      <xdr:colOff>152400</xdr:colOff>
      <xdr:row>2</xdr:row>
      <xdr:rowOff>152400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650105" y="47625"/>
          <a:ext cx="5438775" cy="577215"/>
        </a:xfrm>
        <a:prstGeom prst="rect">
          <a:avLst/>
        </a:prstGeom>
        <a:solidFill>
          <a:srgbClr val="FF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入力する箇所には色をつけています。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みず色部分はキーボードから文字を直接入力。</a:t>
          </a:r>
        </a:p>
        <a:p>
          <a:pPr algn="l" rtl="0">
            <a:lnSpc>
              <a:spcPts val="1300"/>
            </a:lnSpc>
            <a:defRPr sz="1000"/>
          </a:pPr>
          <a:r>
            <a:rPr lang="ja-JP" altLang="en-US" sz="1100" b="0" i="0" u="none" strike="noStrike" baseline="0">
              <a:solidFill>
                <a:srgbClr val="000000"/>
              </a:solidFill>
              <a:latin typeface="ＭＳ Ｐゴシック"/>
              <a:ea typeface="ＭＳ Ｐゴシック"/>
            </a:rPr>
            <a:t>ピンク色部分はプルダウンメニューから選んで入力してください。</a:t>
          </a:r>
        </a:p>
      </xdr:txBody>
    </xdr:sp>
    <xdr:clientData/>
  </xdr:twoCellAnchor>
  <xdr:twoCellAnchor>
    <xdr:from>
      <xdr:col>24</xdr:col>
      <xdr:colOff>7857</xdr:colOff>
      <xdr:row>13</xdr:row>
      <xdr:rowOff>213045</xdr:rowOff>
    </xdr:from>
    <xdr:to>
      <xdr:col>30</xdr:col>
      <xdr:colOff>22268</xdr:colOff>
      <xdr:row>17</xdr:row>
      <xdr:rowOff>70170</xdr:rowOff>
    </xdr:to>
    <xdr:sp macro="" textlink="">
      <xdr:nvSpPr>
        <xdr:cNvPr id="5" name="AutoShape 7">
          <a:extLst>
            <a:ext uri="{FF2B5EF4-FFF2-40B4-BE49-F238E27FC236}">
              <a16:creationId xmlns:a16="http://schemas.microsoft.com/office/drawing/2014/main" id="{00000000-0008-0000-0100-000005000000}"/>
            </a:ext>
          </a:extLst>
        </xdr:cNvPr>
        <xdr:cNvSpPr>
          <a:spLocks noChangeArrowheads="1"/>
        </xdr:cNvSpPr>
      </xdr:nvSpPr>
      <xdr:spPr bwMode="auto">
        <a:xfrm>
          <a:off x="9747602" y="3274900"/>
          <a:ext cx="1663102" cy="799234"/>
        </a:xfrm>
        <a:prstGeom prst="wedgeRoundRectCallout">
          <a:avLst>
            <a:gd name="adj1" fmla="val 70421"/>
            <a:gd name="adj2" fmla="val -107056"/>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生年月日を入力すると、</a:t>
          </a:r>
          <a:r>
            <a:rPr lang="en-US" altLang="ja-JP" sz="1000" b="0" i="0" u="none" strike="noStrike" baseline="0">
              <a:solidFill>
                <a:srgbClr val="000000"/>
              </a:solidFill>
              <a:latin typeface="ＭＳ Ｐゴシック"/>
              <a:ea typeface="ＭＳ Ｐゴシック"/>
            </a:rPr>
            <a:t>2024</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日現在で年齢が自動的に入力されます。</a:t>
          </a:r>
        </a:p>
      </xdr:txBody>
    </xdr:sp>
    <xdr:clientData/>
  </xdr:twoCellAnchor>
  <xdr:twoCellAnchor>
    <xdr:from>
      <xdr:col>7</xdr:col>
      <xdr:colOff>37976</xdr:colOff>
      <xdr:row>18</xdr:row>
      <xdr:rowOff>193716</xdr:rowOff>
    </xdr:from>
    <xdr:to>
      <xdr:col>12</xdr:col>
      <xdr:colOff>129763</xdr:colOff>
      <xdr:row>20</xdr:row>
      <xdr:rowOff>122836</xdr:rowOff>
    </xdr:to>
    <xdr:sp macro="" textlink="">
      <xdr:nvSpPr>
        <xdr:cNvPr id="6" name="AutoShape 11">
          <a:extLst>
            <a:ext uri="{FF2B5EF4-FFF2-40B4-BE49-F238E27FC236}">
              <a16:creationId xmlns:a16="http://schemas.microsoft.com/office/drawing/2014/main" id="{00000000-0008-0000-0100-000006000000}"/>
            </a:ext>
          </a:extLst>
        </xdr:cNvPr>
        <xdr:cNvSpPr>
          <a:spLocks/>
        </xdr:cNvSpPr>
      </xdr:nvSpPr>
      <xdr:spPr bwMode="auto">
        <a:xfrm>
          <a:off x="3321503" y="4433207"/>
          <a:ext cx="1823605" cy="400174"/>
        </a:xfrm>
        <a:prstGeom prst="borderCallout2">
          <a:avLst>
            <a:gd name="adj1" fmla="val 59223"/>
            <a:gd name="adj2" fmla="val -4491"/>
            <a:gd name="adj3" fmla="val 62417"/>
            <a:gd name="adj4" fmla="val -44287"/>
            <a:gd name="adj5" fmla="val 127899"/>
            <a:gd name="adj6" fmla="val -55102"/>
          </a:avLst>
        </a:prstGeom>
        <a:solidFill>
          <a:srgbClr val="FFCC99"/>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スペースは不要。</a:t>
          </a:r>
        </a:p>
        <a:p>
          <a:pPr algn="l" rtl="0">
            <a:lnSpc>
              <a:spcPts val="1000"/>
            </a:lnSpc>
            <a:defRPr sz="1000"/>
          </a:pPr>
          <a:r>
            <a:rPr lang="ja-JP" altLang="en-US" sz="900" b="0" i="0" u="none" strike="noStrike" baseline="0">
              <a:solidFill>
                <a:srgbClr val="000000"/>
              </a:solidFill>
              <a:latin typeface="ＭＳ Ｐゴシック"/>
              <a:ea typeface="ＭＳ Ｐゴシック"/>
            </a:rPr>
            <a:t>氏と名を別々のセルに入力します。</a:t>
          </a:r>
        </a:p>
      </xdr:txBody>
    </xdr:sp>
    <xdr:clientData/>
  </xdr:twoCellAnchor>
  <xdr:twoCellAnchor>
    <xdr:from>
      <xdr:col>7</xdr:col>
      <xdr:colOff>300520</xdr:colOff>
      <xdr:row>9</xdr:row>
      <xdr:rowOff>43047</xdr:rowOff>
    </xdr:from>
    <xdr:to>
      <xdr:col>11</xdr:col>
      <xdr:colOff>285007</xdr:colOff>
      <xdr:row>10</xdr:row>
      <xdr:rowOff>62219</xdr:rowOff>
    </xdr:to>
    <xdr:sp macro="" textlink="">
      <xdr:nvSpPr>
        <xdr:cNvPr id="7" name="AutoShape 12">
          <a:extLst>
            <a:ext uri="{FF2B5EF4-FFF2-40B4-BE49-F238E27FC236}">
              <a16:creationId xmlns:a16="http://schemas.microsoft.com/office/drawing/2014/main" id="{00000000-0008-0000-0100-000007000000}"/>
            </a:ext>
          </a:extLst>
        </xdr:cNvPr>
        <xdr:cNvSpPr>
          <a:spLocks/>
        </xdr:cNvSpPr>
      </xdr:nvSpPr>
      <xdr:spPr bwMode="auto">
        <a:xfrm>
          <a:off x="3584047" y="2162792"/>
          <a:ext cx="1369942" cy="254700"/>
        </a:xfrm>
        <a:prstGeom prst="borderCallout2">
          <a:avLst>
            <a:gd name="adj1" fmla="val 42856"/>
            <a:gd name="adj2" fmla="val -4653"/>
            <a:gd name="adj3" fmla="val 95766"/>
            <a:gd name="adj4" fmla="val -35354"/>
            <a:gd name="adj5" fmla="val 286378"/>
            <a:gd name="adj6" fmla="val -5871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正式名称を入力してください。</a:t>
          </a:r>
        </a:p>
      </xdr:txBody>
    </xdr:sp>
    <xdr:clientData/>
  </xdr:twoCellAnchor>
  <xdr:twoCellAnchor>
    <xdr:from>
      <xdr:col>9</xdr:col>
      <xdr:colOff>224271</xdr:colOff>
      <xdr:row>14</xdr:row>
      <xdr:rowOff>47626</xdr:rowOff>
    </xdr:from>
    <xdr:to>
      <xdr:col>13</xdr:col>
      <xdr:colOff>245919</xdr:colOff>
      <xdr:row>15</xdr:row>
      <xdr:rowOff>92653</xdr:rowOff>
    </xdr:to>
    <xdr:sp macro="" textlink="">
      <xdr:nvSpPr>
        <xdr:cNvPr id="8" name="AutoShape 15">
          <a:extLst>
            <a:ext uri="{FF2B5EF4-FFF2-40B4-BE49-F238E27FC236}">
              <a16:creationId xmlns:a16="http://schemas.microsoft.com/office/drawing/2014/main" id="{00000000-0008-0000-0100-000008000000}"/>
            </a:ext>
          </a:extLst>
        </xdr:cNvPr>
        <xdr:cNvSpPr>
          <a:spLocks/>
        </xdr:cNvSpPr>
      </xdr:nvSpPr>
      <xdr:spPr bwMode="auto">
        <a:xfrm>
          <a:off x="4200526" y="3345008"/>
          <a:ext cx="1407102" cy="280554"/>
        </a:xfrm>
        <a:prstGeom prst="borderCallout1">
          <a:avLst>
            <a:gd name="adj1" fmla="val 41380"/>
            <a:gd name="adj2" fmla="val -4847"/>
            <a:gd name="adj3" fmla="val 41378"/>
            <a:gd name="adj4" fmla="val -39221"/>
          </a:avLst>
        </a:prstGeom>
        <a:solidFill>
          <a:srgbClr val="FFFFFF"/>
        </a:solidFill>
        <a:ln w="9525">
          <a:solidFill>
            <a:srgbClr val="000000"/>
          </a:solidFill>
          <a:miter lim="800000"/>
          <a:headEnd/>
          <a:tailEnd type="triangle" w="med" len="me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左詰めで入力してください。</a:t>
          </a:r>
        </a:p>
      </xdr:txBody>
    </xdr:sp>
    <xdr:clientData/>
  </xdr:twoCellAnchor>
  <xdr:twoCellAnchor>
    <xdr:from>
      <xdr:col>10</xdr:col>
      <xdr:colOff>294410</xdr:colOff>
      <xdr:row>17</xdr:row>
      <xdr:rowOff>77067</xdr:rowOff>
    </xdr:from>
    <xdr:to>
      <xdr:col>15</xdr:col>
      <xdr:colOff>55419</xdr:colOff>
      <xdr:row>18</xdr:row>
      <xdr:rowOff>141022</xdr:rowOff>
    </xdr:to>
    <xdr:sp macro="" textlink="">
      <xdr:nvSpPr>
        <xdr:cNvPr id="9" name="AutoShape 16">
          <a:extLst>
            <a:ext uri="{FF2B5EF4-FFF2-40B4-BE49-F238E27FC236}">
              <a16:creationId xmlns:a16="http://schemas.microsoft.com/office/drawing/2014/main" id="{00000000-0008-0000-0100-000009000000}"/>
            </a:ext>
          </a:extLst>
        </xdr:cNvPr>
        <xdr:cNvSpPr>
          <a:spLocks/>
        </xdr:cNvSpPr>
      </xdr:nvSpPr>
      <xdr:spPr bwMode="auto">
        <a:xfrm>
          <a:off x="4617028" y="4081031"/>
          <a:ext cx="1492827" cy="299482"/>
        </a:xfrm>
        <a:prstGeom prst="borderCallout1">
          <a:avLst>
            <a:gd name="adj1" fmla="val 44828"/>
            <a:gd name="adj2" fmla="val -1746"/>
            <a:gd name="adj3" fmla="val 10345"/>
            <a:gd name="adj4" fmla="val -71509"/>
          </a:avLst>
        </a:prstGeom>
        <a:solidFill>
          <a:srgbClr val="FFFFFF"/>
        </a:solidFill>
        <a:ln w="9525">
          <a:solidFill>
            <a:srgbClr val="000000"/>
          </a:solidFill>
          <a:miter lim="800000"/>
          <a:headEnd/>
          <a:tailEnd type="triangle" w="med" len="me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ハイフンを入力してください。</a:t>
          </a:r>
        </a:p>
      </xdr:txBody>
    </xdr:sp>
    <xdr:clientData/>
  </xdr:twoCellAnchor>
  <xdr:twoCellAnchor>
    <xdr:from>
      <xdr:col>7</xdr:col>
      <xdr:colOff>136813</xdr:colOff>
      <xdr:row>15</xdr:row>
      <xdr:rowOff>162792</xdr:rowOff>
    </xdr:from>
    <xdr:to>
      <xdr:col>10</xdr:col>
      <xdr:colOff>233795</xdr:colOff>
      <xdr:row>17</xdr:row>
      <xdr:rowOff>191366</xdr:rowOff>
    </xdr:to>
    <xdr:sp macro="" textlink="">
      <xdr:nvSpPr>
        <xdr:cNvPr id="10" name="Line 17">
          <a:extLst>
            <a:ext uri="{FF2B5EF4-FFF2-40B4-BE49-F238E27FC236}">
              <a16:creationId xmlns:a16="http://schemas.microsoft.com/office/drawing/2014/main" id="{00000000-0008-0000-0100-00000A000000}"/>
            </a:ext>
          </a:extLst>
        </xdr:cNvPr>
        <xdr:cNvSpPr>
          <a:spLocks noChangeShapeType="1"/>
        </xdr:cNvSpPr>
      </xdr:nvSpPr>
      <xdr:spPr bwMode="auto">
        <a:xfrm flipH="1" flipV="1">
          <a:off x="3420340" y="3695701"/>
          <a:ext cx="1136073" cy="499629"/>
        </a:xfrm>
        <a:prstGeom prst="line">
          <a:avLst/>
        </a:prstGeom>
        <a:noFill/>
        <a:ln w="9525">
          <a:solidFill>
            <a:srgbClr val="000000"/>
          </a:solidFill>
          <a:round/>
          <a:headEnd/>
          <a:tailEnd type="triangle" w="med" len="med"/>
        </a:ln>
      </xdr:spPr>
    </xdr:sp>
    <xdr:clientData/>
  </xdr:twoCellAnchor>
  <xdr:twoCellAnchor>
    <xdr:from>
      <xdr:col>16</xdr:col>
      <xdr:colOff>329570</xdr:colOff>
      <xdr:row>12</xdr:row>
      <xdr:rowOff>61</xdr:rowOff>
    </xdr:from>
    <xdr:to>
      <xdr:col>17</xdr:col>
      <xdr:colOff>93951</xdr:colOff>
      <xdr:row>13</xdr:row>
      <xdr:rowOff>129453</xdr:rowOff>
    </xdr:to>
    <xdr:sp macro="" textlink="">
      <xdr:nvSpPr>
        <xdr:cNvPr id="11" name="Line 19">
          <a:extLst>
            <a:ext uri="{FF2B5EF4-FFF2-40B4-BE49-F238E27FC236}">
              <a16:creationId xmlns:a16="http://schemas.microsoft.com/office/drawing/2014/main" id="{00000000-0008-0000-0100-00000B000000}"/>
            </a:ext>
          </a:extLst>
        </xdr:cNvPr>
        <xdr:cNvSpPr>
          <a:spLocks noChangeShapeType="1"/>
        </xdr:cNvSpPr>
      </xdr:nvSpPr>
      <xdr:spPr bwMode="auto">
        <a:xfrm flipH="1" flipV="1">
          <a:off x="6799643" y="2826388"/>
          <a:ext cx="360126" cy="364920"/>
        </a:xfrm>
        <a:prstGeom prst="line">
          <a:avLst/>
        </a:prstGeom>
        <a:noFill/>
        <a:ln w="9525">
          <a:solidFill>
            <a:srgbClr val="000000"/>
          </a:solidFill>
          <a:round/>
          <a:headEnd/>
          <a:tailEnd type="triangle" w="med" len="med"/>
        </a:ln>
      </xdr:spPr>
    </xdr:sp>
    <xdr:clientData/>
  </xdr:twoCellAnchor>
  <xdr:twoCellAnchor>
    <xdr:from>
      <xdr:col>18</xdr:col>
      <xdr:colOff>17379</xdr:colOff>
      <xdr:row>12</xdr:row>
      <xdr:rowOff>9833</xdr:rowOff>
    </xdr:from>
    <xdr:to>
      <xdr:col>18</xdr:col>
      <xdr:colOff>190811</xdr:colOff>
      <xdr:row>13</xdr:row>
      <xdr:rowOff>95557</xdr:rowOff>
    </xdr:to>
    <xdr:sp macro="" textlink="">
      <xdr:nvSpPr>
        <xdr:cNvPr id="12" name="Line 20">
          <a:extLst>
            <a:ext uri="{FF2B5EF4-FFF2-40B4-BE49-F238E27FC236}">
              <a16:creationId xmlns:a16="http://schemas.microsoft.com/office/drawing/2014/main" id="{00000000-0008-0000-0100-00000C000000}"/>
            </a:ext>
          </a:extLst>
        </xdr:cNvPr>
        <xdr:cNvSpPr>
          <a:spLocks noChangeShapeType="1"/>
        </xdr:cNvSpPr>
      </xdr:nvSpPr>
      <xdr:spPr bwMode="auto">
        <a:xfrm flipV="1">
          <a:off x="7180179" y="2836160"/>
          <a:ext cx="173432" cy="321252"/>
        </a:xfrm>
        <a:prstGeom prst="line">
          <a:avLst/>
        </a:prstGeom>
        <a:noFill/>
        <a:ln w="9525">
          <a:solidFill>
            <a:srgbClr val="000000"/>
          </a:solidFill>
          <a:round/>
          <a:headEnd/>
          <a:tailEnd type="triangle" w="med" len="med"/>
        </a:ln>
      </xdr:spPr>
    </xdr:sp>
    <xdr:clientData/>
  </xdr:twoCellAnchor>
  <xdr:twoCellAnchor>
    <xdr:from>
      <xdr:col>31</xdr:col>
      <xdr:colOff>276225</xdr:colOff>
      <xdr:row>16</xdr:row>
      <xdr:rowOff>73893</xdr:rowOff>
    </xdr:from>
    <xdr:to>
      <xdr:col>35</xdr:col>
      <xdr:colOff>151533</xdr:colOff>
      <xdr:row>20</xdr:row>
      <xdr:rowOff>124691</xdr:rowOff>
    </xdr:to>
    <xdr:sp macro="" textlink="">
      <xdr:nvSpPr>
        <xdr:cNvPr id="13" name="AutoShape 7">
          <a:extLst>
            <a:ext uri="{FF2B5EF4-FFF2-40B4-BE49-F238E27FC236}">
              <a16:creationId xmlns:a16="http://schemas.microsoft.com/office/drawing/2014/main" id="{00000000-0008-0000-0100-00000D000000}"/>
            </a:ext>
          </a:extLst>
        </xdr:cNvPr>
        <xdr:cNvSpPr>
          <a:spLocks noChangeArrowheads="1"/>
        </xdr:cNvSpPr>
      </xdr:nvSpPr>
      <xdr:spPr bwMode="auto">
        <a:xfrm>
          <a:off x="11811000" y="3883893"/>
          <a:ext cx="1989858" cy="1003298"/>
        </a:xfrm>
        <a:prstGeom prst="wedgeRoundRectCallout">
          <a:avLst>
            <a:gd name="adj1" fmla="val 837"/>
            <a:gd name="adj2" fmla="val -155809"/>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種目別に登録を入力します。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予選の順位ではありません。</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（例）女子の出場が１人であれば</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個１を選択します。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4</xdr:col>
      <xdr:colOff>279401</xdr:colOff>
      <xdr:row>33</xdr:row>
      <xdr:rowOff>14431</xdr:rowOff>
    </xdr:from>
    <xdr:to>
      <xdr:col>5</xdr:col>
      <xdr:colOff>46543</xdr:colOff>
      <xdr:row>34</xdr:row>
      <xdr:rowOff>118198</xdr:rowOff>
    </xdr:to>
    <xdr:sp macro="" textlink="">
      <xdr:nvSpPr>
        <xdr:cNvPr id="14" name="Line 18">
          <a:extLst>
            <a:ext uri="{FF2B5EF4-FFF2-40B4-BE49-F238E27FC236}">
              <a16:creationId xmlns:a16="http://schemas.microsoft.com/office/drawing/2014/main" id="{00000000-0008-0000-0100-00000E000000}"/>
            </a:ext>
          </a:extLst>
        </xdr:cNvPr>
        <xdr:cNvSpPr>
          <a:spLocks noChangeShapeType="1"/>
        </xdr:cNvSpPr>
      </xdr:nvSpPr>
      <xdr:spPr bwMode="auto">
        <a:xfrm flipH="1" flipV="1">
          <a:off x="2523837" y="7786831"/>
          <a:ext cx="113506" cy="339294"/>
        </a:xfrm>
        <a:prstGeom prst="line">
          <a:avLst/>
        </a:prstGeom>
        <a:noFill/>
        <a:ln w="9525">
          <a:solidFill>
            <a:srgbClr val="000000"/>
          </a:solidFill>
          <a:round/>
          <a:headEnd/>
          <a:tailEnd type="triangle" w="med" len="med"/>
        </a:ln>
      </xdr:spPr>
    </xdr:sp>
    <xdr:clientData/>
  </xdr:twoCellAnchor>
  <xdr:twoCellAnchor>
    <xdr:from>
      <xdr:col>14</xdr:col>
      <xdr:colOff>103902</xdr:colOff>
      <xdr:row>20</xdr:row>
      <xdr:rowOff>57150</xdr:rowOff>
    </xdr:from>
    <xdr:to>
      <xdr:col>20</xdr:col>
      <xdr:colOff>13853</xdr:colOff>
      <xdr:row>26</xdr:row>
      <xdr:rowOff>221673</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bwMode="auto">
        <a:xfrm>
          <a:off x="5811975" y="4767695"/>
          <a:ext cx="2556169" cy="1577687"/>
        </a:xfrm>
        <a:prstGeom prst="wedgeRoundRectCallout">
          <a:avLst>
            <a:gd name="adj1" fmla="val -83162"/>
            <a:gd name="adj2" fmla="val -17967"/>
            <a:gd name="adj3" fmla="val 16667"/>
          </a:avLst>
        </a:prstGeom>
        <a:ln>
          <a:headEnd type="none" w="med" len="med"/>
          <a:tailEnd type="none" w="med" len="med"/>
        </a:ln>
        <a:extLst>
          <a:ext uri="{53640926-AAD7-44D8-BBD7-CCE9431645EC}">
            <a14:shadowObscured xmlns:a14="http://schemas.microsoft.com/office/drawing/2010/main" val="1"/>
          </a:ext>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a:r>
            <a:rPr kumimoji="1" lang="ja-JP" altLang="en-US" sz="1100">
              <a:effectLst/>
              <a:latin typeface="+mn-lt"/>
              <a:ea typeface="+mn-ea"/>
              <a:cs typeface="+mn-cs"/>
            </a:rPr>
            <a:t>手書文字</a:t>
          </a:r>
          <a:r>
            <a:rPr kumimoji="1" lang="ja-JP" altLang="ja-JP" sz="1100">
              <a:effectLst/>
              <a:latin typeface="+mn-lt"/>
              <a:ea typeface="+mn-ea"/>
              <a:cs typeface="+mn-cs"/>
            </a:rPr>
            <a:t>の有無を選択してください。</a:t>
          </a:r>
          <a:r>
            <a:rPr kumimoji="1" lang="ja-JP" altLang="en-US" sz="1100">
              <a:effectLst/>
              <a:latin typeface="+mn-lt"/>
              <a:ea typeface="+mn-ea"/>
              <a:cs typeface="+mn-cs"/>
            </a:rPr>
            <a:t>「有」の場合、</a:t>
          </a:r>
          <a:r>
            <a:rPr kumimoji="1" lang="ja-JP" altLang="en-US" sz="1100"/>
            <a:t>申込書には手書きで記入することとなります。該当文字の個所は</a:t>
          </a:r>
          <a:r>
            <a:rPr kumimoji="1" lang="en-US" altLang="ja-JP" sz="1100"/>
            <a:t>※</a:t>
          </a:r>
          <a:r>
            <a:rPr kumimoji="1" lang="ja-JP" altLang="en-US" sz="1100"/>
            <a:t>印を入力し、１文字スペースを空けてください。</a:t>
          </a:r>
        </a:p>
      </xdr:txBody>
    </xdr:sp>
    <xdr:clientData/>
  </xdr:twoCellAnchor>
  <xdr:twoCellAnchor>
    <xdr:from>
      <xdr:col>27</xdr:col>
      <xdr:colOff>186604</xdr:colOff>
      <xdr:row>0</xdr:row>
      <xdr:rowOff>101743</xdr:rowOff>
    </xdr:from>
    <xdr:to>
      <xdr:col>33</xdr:col>
      <xdr:colOff>479744</xdr:colOff>
      <xdr:row>3</xdr:row>
      <xdr:rowOff>50970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a:off x="10688349" y="101743"/>
          <a:ext cx="2315904" cy="655809"/>
        </a:xfrm>
        <a:prstGeom prst="ellipse">
          <a:avLst/>
        </a:prstGeom>
        <a:ln>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3600" b="1" cap="none" spc="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rPr>
            <a:t>記入例</a:t>
          </a:r>
        </a:p>
      </xdr:txBody>
    </xdr:sp>
    <xdr:clientData/>
  </xdr:twoCellAnchor>
  <xdr:twoCellAnchor>
    <xdr:from>
      <xdr:col>2</xdr:col>
      <xdr:colOff>39090</xdr:colOff>
      <xdr:row>34</xdr:row>
      <xdr:rowOff>163534</xdr:rowOff>
    </xdr:from>
    <xdr:to>
      <xdr:col>12</xdr:col>
      <xdr:colOff>193965</xdr:colOff>
      <xdr:row>37</xdr:row>
      <xdr:rowOff>110837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590799" y="8171461"/>
          <a:ext cx="3618511" cy="653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実行委員会事務局より連絡をすることがありますので、誤記のないようにお願いします。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676275</xdr:colOff>
      <xdr:row>0</xdr:row>
      <xdr:rowOff>114300</xdr:rowOff>
    </xdr:from>
    <xdr:to>
      <xdr:col>9</xdr:col>
      <xdr:colOff>209550</xdr:colOff>
      <xdr:row>2</xdr:row>
      <xdr:rowOff>47625</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287655" y="114300"/>
          <a:ext cx="3876675" cy="405765"/>
        </a:xfrm>
        <a:prstGeom prst="rect">
          <a:avLst/>
        </a:prstGeom>
        <a:solidFill>
          <a:srgbClr val="FFFFFF"/>
        </a:solidFill>
        <a:ln w="38100" cmpd="dbl">
          <a:solidFill>
            <a:srgbClr val="000000"/>
          </a:solidFill>
          <a:miter lim="800000"/>
          <a:headEnd/>
          <a:tailEnd/>
        </a:ln>
      </xdr:spPr>
      <xdr:txBody>
        <a:bodyPr vertOverflow="clip" wrap="square" lIns="36576" tIns="22860" rIns="36576" bIns="0" anchor="ctr" upright="1"/>
        <a:lstStyle/>
        <a:p>
          <a:pPr algn="ctr" rtl="0">
            <a:defRPr sz="1000"/>
          </a:pPr>
          <a:r>
            <a:rPr lang="ja-JP" altLang="en-US" sz="1400" b="0" i="0" u="none" strike="noStrike" baseline="0">
              <a:solidFill>
                <a:srgbClr val="000000"/>
              </a:solidFill>
              <a:latin typeface="ＭＳ Ｐゴシック"/>
              <a:ea typeface="ＭＳ Ｐゴシック"/>
            </a:rPr>
            <a:t>入力シート（こちらへ入力）</a:t>
          </a:r>
        </a:p>
      </xdr:txBody>
    </xdr:sp>
    <xdr:clientData/>
  </xdr:twoCellAnchor>
  <xdr:twoCellAnchor>
    <xdr:from>
      <xdr:col>9</xdr:col>
      <xdr:colOff>167368</xdr:colOff>
      <xdr:row>17</xdr:row>
      <xdr:rowOff>174171</xdr:rowOff>
    </xdr:from>
    <xdr:to>
      <xdr:col>14</xdr:col>
      <xdr:colOff>242047</xdr:colOff>
      <xdr:row>19</xdr:row>
      <xdr:rowOff>53788</xdr:rowOff>
    </xdr:to>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4102874" y="4136571"/>
          <a:ext cx="1777973" cy="345782"/>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姓名にスペースは不要。姓と名を別々のセルに入力します。</a:t>
          </a:r>
        </a:p>
      </xdr:txBody>
    </xdr:sp>
    <xdr:clientData/>
  </xdr:twoCellAnchor>
  <xdr:twoCellAnchor>
    <xdr:from>
      <xdr:col>9</xdr:col>
      <xdr:colOff>82712</xdr:colOff>
      <xdr:row>14</xdr:row>
      <xdr:rowOff>39158</xdr:rowOff>
    </xdr:from>
    <xdr:to>
      <xdr:col>14</xdr:col>
      <xdr:colOff>82712</xdr:colOff>
      <xdr:row>15</xdr:row>
      <xdr:rowOff>77258</xdr:rowOff>
    </xdr:to>
    <xdr:sp macro="" textlink="">
      <xdr:nvSpPr>
        <xdr:cNvPr id="4" name="AutoShape 10">
          <a:extLst>
            <a:ext uri="{FF2B5EF4-FFF2-40B4-BE49-F238E27FC236}">
              <a16:creationId xmlns:a16="http://schemas.microsoft.com/office/drawing/2014/main" id="{00000000-0008-0000-0200-000004000000}"/>
            </a:ext>
          </a:extLst>
        </xdr:cNvPr>
        <xdr:cNvSpPr>
          <a:spLocks noChangeArrowheads="1"/>
        </xdr:cNvSpPr>
      </xdr:nvSpPr>
      <xdr:spPr bwMode="auto">
        <a:xfrm>
          <a:off x="4018218" y="3302311"/>
          <a:ext cx="1703294" cy="271182"/>
        </a:xfrm>
        <a:prstGeom prst="wedgeRoundRectCallout">
          <a:avLst>
            <a:gd name="adj1" fmla="val -49722"/>
            <a:gd name="adj2" fmla="val 11025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都府県名から入力してください。</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9</xdr:col>
      <xdr:colOff>108858</xdr:colOff>
      <xdr:row>8</xdr:row>
      <xdr:rowOff>65314</xdr:rowOff>
    </xdr:from>
    <xdr:to>
      <xdr:col>14</xdr:col>
      <xdr:colOff>141516</xdr:colOff>
      <xdr:row>10</xdr:row>
      <xdr:rowOff>2721</xdr:rowOff>
    </xdr:to>
    <xdr:sp macro="" textlink="">
      <xdr:nvSpPr>
        <xdr:cNvPr id="5" name="AutoShape 21">
          <a:extLst>
            <a:ext uri="{FF2B5EF4-FFF2-40B4-BE49-F238E27FC236}">
              <a16:creationId xmlns:a16="http://schemas.microsoft.com/office/drawing/2014/main" id="{00000000-0008-0000-0200-000005000000}"/>
            </a:ext>
          </a:extLst>
        </xdr:cNvPr>
        <xdr:cNvSpPr>
          <a:spLocks noChangeArrowheads="1"/>
        </xdr:cNvSpPr>
      </xdr:nvSpPr>
      <xdr:spPr bwMode="auto">
        <a:xfrm>
          <a:off x="4103915" y="1981200"/>
          <a:ext cx="1774372" cy="416378"/>
        </a:xfrm>
        <a:prstGeom prst="wedgeRoundRectCallout">
          <a:avLst>
            <a:gd name="adj1" fmla="val -50198"/>
            <a:gd name="adj2" fmla="val 16439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正式名称を入力してください。</a:t>
          </a:r>
          <a:endParaRPr lang="en-US" altLang="ja-JP" sz="900" b="0" i="0" u="none" strike="noStrike" baseline="0">
            <a:solidFill>
              <a:srgbClr val="000000"/>
            </a:solidFill>
            <a:latin typeface="ＭＳ Ｐゴシック"/>
            <a:ea typeface="ＭＳ Ｐゴシック"/>
          </a:endParaRPr>
        </a:p>
        <a:p>
          <a:pPr algn="l" rtl="0">
            <a:defRPr sz="1000"/>
          </a:pPr>
          <a:r>
            <a:rPr lang="en-US" altLang="ja-JP" sz="900"/>
            <a:t>※</a:t>
          </a:r>
          <a:r>
            <a:rPr lang="ja-JP" altLang="en-US" sz="900"/>
            <a:t>「</a:t>
          </a:r>
          <a:r>
            <a:rPr lang="ja-JP" altLang="en-US" sz="900" b="1">
              <a:solidFill>
                <a:srgbClr val="FF0000"/>
              </a:solidFill>
            </a:rPr>
            <a:t>学校</a:t>
          </a:r>
          <a:r>
            <a:rPr lang="ja-JP" altLang="en-US" sz="900"/>
            <a:t>」は不要です。</a:t>
          </a:r>
        </a:p>
      </xdr:txBody>
    </xdr:sp>
    <xdr:clientData/>
  </xdr:twoCellAnchor>
  <xdr:twoCellAnchor>
    <xdr:from>
      <xdr:col>11</xdr:col>
      <xdr:colOff>9525</xdr:colOff>
      <xdr:row>0</xdr:row>
      <xdr:rowOff>47625</xdr:rowOff>
    </xdr:from>
    <xdr:to>
      <xdr:col>25</xdr:col>
      <xdr:colOff>152400</xdr:colOff>
      <xdr:row>2</xdr:row>
      <xdr:rowOff>152400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4650105" y="47625"/>
          <a:ext cx="5446395" cy="577215"/>
        </a:xfrm>
        <a:prstGeom prst="rect">
          <a:avLst/>
        </a:prstGeom>
        <a:solidFill>
          <a:srgbClr val="FF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1" i="0" u="none" strike="noStrike" baseline="0">
              <a:solidFill>
                <a:srgbClr val="000000"/>
              </a:solidFill>
              <a:latin typeface="ＭＳ Ｐゴシック"/>
              <a:ea typeface="ＭＳ Ｐゴシック"/>
            </a:rPr>
            <a:t>入力する箇所には色をつけています。</a:t>
          </a:r>
        </a:p>
        <a:p>
          <a:pPr algn="l" rtl="0">
            <a:lnSpc>
              <a:spcPts val="1300"/>
            </a:lnSpc>
            <a:defRPr sz="1000"/>
          </a:pPr>
          <a:r>
            <a:rPr lang="ja-JP" altLang="en-US" sz="1050" b="1" i="0" u="none" strike="noStrike" baseline="0">
              <a:solidFill>
                <a:sysClr val="windowText" lastClr="000000"/>
              </a:solidFill>
              <a:latin typeface="ＭＳ Ｐゴシック"/>
              <a:ea typeface="ＭＳ Ｐゴシック"/>
            </a:rPr>
            <a:t>「</a:t>
          </a:r>
          <a:r>
            <a:rPr lang="ja-JP" altLang="en-US" sz="1050" b="1" i="0" u="none" strike="noStrike" baseline="0">
              <a:solidFill>
                <a:srgbClr val="00B0F0"/>
              </a:solidFill>
              <a:latin typeface="ＭＳ Ｐゴシック"/>
              <a:ea typeface="ＭＳ Ｐゴシック"/>
            </a:rPr>
            <a:t>みずいろ</a:t>
          </a:r>
          <a:r>
            <a:rPr lang="ja-JP" altLang="en-US" sz="1050" b="1" i="0" u="none" strike="noStrike" baseline="0">
              <a:solidFill>
                <a:sysClr val="windowText" lastClr="000000"/>
              </a:solidFill>
              <a:latin typeface="ＭＳ Ｐゴシック"/>
              <a:ea typeface="ＭＳ Ｐゴシック"/>
            </a:rPr>
            <a:t>」セル</a:t>
          </a:r>
          <a:r>
            <a:rPr lang="ja-JP" altLang="en-US" sz="1050" b="1" i="0" u="none" strike="noStrike" baseline="0">
              <a:solidFill>
                <a:srgbClr val="000000"/>
              </a:solidFill>
              <a:latin typeface="ＭＳ Ｐゴシック"/>
              <a:ea typeface="ＭＳ Ｐゴシック"/>
            </a:rPr>
            <a:t>はキーボードから文字入力。</a:t>
          </a:r>
        </a:p>
        <a:p>
          <a:pPr algn="l" rtl="0">
            <a:lnSpc>
              <a:spcPts val="1300"/>
            </a:lnSpc>
            <a:defRPr sz="1000"/>
          </a:pPr>
          <a:r>
            <a:rPr lang="ja-JP" altLang="en-US" sz="1050" b="1" i="0" u="none" strike="noStrike" baseline="0">
              <a:solidFill>
                <a:sysClr val="windowText" lastClr="000000"/>
              </a:solidFill>
              <a:latin typeface="ＭＳ Ｐゴシック"/>
              <a:ea typeface="ＭＳ Ｐゴシック"/>
            </a:rPr>
            <a:t>「</a:t>
          </a:r>
          <a:r>
            <a:rPr lang="ja-JP" altLang="en-US" sz="1050" b="1" i="0" u="none" strike="noStrike" baseline="0">
              <a:solidFill>
                <a:srgbClr val="FF66CC"/>
              </a:solidFill>
              <a:latin typeface="ＭＳ Ｐゴシック"/>
              <a:ea typeface="ＭＳ Ｐゴシック"/>
            </a:rPr>
            <a:t>ピンク</a:t>
          </a:r>
          <a:r>
            <a:rPr lang="ja-JP" altLang="en-US" sz="1050" b="1" i="0" u="none" strike="noStrike" baseline="0">
              <a:solidFill>
                <a:sysClr val="windowText" lastClr="000000"/>
              </a:solidFill>
              <a:latin typeface="ＭＳ Ｐゴシック"/>
              <a:ea typeface="ＭＳ Ｐゴシック"/>
            </a:rPr>
            <a:t>」セル</a:t>
          </a:r>
          <a:r>
            <a:rPr lang="ja-JP" altLang="en-US" sz="1050" b="1" i="0" u="none" strike="noStrike" baseline="0">
              <a:solidFill>
                <a:srgbClr val="000000"/>
              </a:solidFill>
              <a:latin typeface="ＭＳ Ｐゴシック"/>
              <a:ea typeface="ＭＳ Ｐゴシック"/>
            </a:rPr>
            <a:t>はプルダウンメニューから選んで入力してください。</a:t>
          </a:r>
        </a:p>
      </xdr:txBody>
    </xdr:sp>
    <xdr:clientData/>
  </xdr:twoCellAnchor>
  <xdr:twoCellAnchor>
    <xdr:from>
      <xdr:col>5</xdr:col>
      <xdr:colOff>43543</xdr:colOff>
      <xdr:row>32</xdr:row>
      <xdr:rowOff>190496</xdr:rowOff>
    </xdr:from>
    <xdr:to>
      <xdr:col>14</xdr:col>
      <xdr:colOff>126999</xdr:colOff>
      <xdr:row>36</xdr:row>
      <xdr:rowOff>74083</xdr:rowOff>
    </xdr:to>
    <xdr:sp macro="" textlink="">
      <xdr:nvSpPr>
        <xdr:cNvPr id="7" name="線吹き出し 1 (枠付き) 6">
          <a:extLst>
            <a:ext uri="{FF2B5EF4-FFF2-40B4-BE49-F238E27FC236}">
              <a16:creationId xmlns:a16="http://schemas.microsoft.com/office/drawing/2014/main" id="{00000000-0008-0000-0200-000007000000}"/>
            </a:ext>
          </a:extLst>
        </xdr:cNvPr>
        <xdr:cNvSpPr/>
      </xdr:nvSpPr>
      <xdr:spPr bwMode="auto">
        <a:xfrm>
          <a:off x="2645229" y="7854039"/>
          <a:ext cx="3218541" cy="841530"/>
        </a:xfrm>
        <a:prstGeom prst="borderCallout1">
          <a:avLst>
            <a:gd name="adj1" fmla="val -2172"/>
            <a:gd name="adj2" fmla="val 48116"/>
            <a:gd name="adj3" fmla="val -62484"/>
            <a:gd name="adj4" fmla="val 22118"/>
          </a:avLst>
        </a:prstGeom>
        <a:solidFill>
          <a:srgbClr val="FFFF00"/>
        </a:solidFill>
        <a:ln w="15875" cap="flat" cmpd="sng" algn="ctr">
          <a:solidFill>
            <a:srgbClr val="FF0000"/>
          </a:solidFill>
          <a:prstDash val="solid"/>
          <a:round/>
          <a:headEnd type="none" w="med" len="med"/>
          <a:tailEnd type="arrow" w="lg" len="lg"/>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1100">
              <a:solidFill>
                <a:srgbClr val="FF0000"/>
              </a:solidFill>
            </a:rPr>
            <a:t>実行委員会より連絡をすることがありますので、間違いのないよう記入してください。</a:t>
          </a:r>
        </a:p>
      </xdr:txBody>
    </xdr:sp>
    <xdr:clientData/>
  </xdr:twoCellAnchor>
  <xdr:twoCellAnchor>
    <xdr:from>
      <xdr:col>25</xdr:col>
      <xdr:colOff>349898</xdr:colOff>
      <xdr:row>0</xdr:row>
      <xdr:rowOff>224196</xdr:rowOff>
    </xdr:from>
    <xdr:to>
      <xdr:col>34</xdr:col>
      <xdr:colOff>58317</xdr:colOff>
      <xdr:row>2</xdr:row>
      <xdr:rowOff>213827</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10293998" y="224196"/>
          <a:ext cx="2771659" cy="462071"/>
        </a:xfrm>
        <a:prstGeom prst="wedgeRoundRectCallout">
          <a:avLst>
            <a:gd name="adj1" fmla="val 39595"/>
            <a:gd name="adj2" fmla="val 12659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予選の順位ではありません。</a:t>
          </a:r>
          <a:endParaRPr lang="en-US" altLang="ja-JP" sz="1100" b="0" i="0" u="none" strike="noStrike" baseline="0">
            <a:solidFill>
              <a:srgbClr val="FF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（例）女子の出場が１人であれば個１を選択します。</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759097</xdr:colOff>
      <xdr:row>2</xdr:row>
      <xdr:rowOff>92166</xdr:rowOff>
    </xdr:from>
    <xdr:to>
      <xdr:col>10</xdr:col>
      <xdr:colOff>55840</xdr:colOff>
      <xdr:row>5</xdr:row>
      <xdr:rowOff>136060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197497" y="606516"/>
          <a:ext cx="2459043" cy="901144"/>
        </a:xfrm>
        <a:prstGeom prst="rect">
          <a:avLst/>
        </a:prstGeom>
      </xdr:spPr>
    </xdr:pic>
    <xdr:clientData/>
  </xdr:twoCellAnchor>
  <xdr:twoCellAnchor editAs="oneCell">
    <xdr:from>
      <xdr:col>21</xdr:col>
      <xdr:colOff>226696</xdr:colOff>
      <xdr:row>5</xdr:row>
      <xdr:rowOff>274321</xdr:rowOff>
    </xdr:from>
    <xdr:to>
      <xdr:col>29</xdr:col>
      <xdr:colOff>154306</xdr:colOff>
      <xdr:row>8</xdr:row>
      <xdr:rowOff>461010</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14687" t="-30586" r="-400" b="-14080"/>
        <a:stretch/>
      </xdr:blipFill>
      <xdr:spPr>
        <a:xfrm>
          <a:off x="10227946" y="1645921"/>
          <a:ext cx="3070860" cy="948689"/>
        </a:xfrm>
        <a:prstGeom prst="rect">
          <a:avLst/>
        </a:prstGeom>
      </xdr:spPr>
    </xdr:pic>
    <xdr:clientData/>
  </xdr:twoCellAnchor>
  <xdr:twoCellAnchor>
    <xdr:from>
      <xdr:col>2</xdr:col>
      <xdr:colOff>43906</xdr:colOff>
      <xdr:row>29</xdr:row>
      <xdr:rowOff>322671</xdr:rowOff>
    </xdr:from>
    <xdr:to>
      <xdr:col>4</xdr:col>
      <xdr:colOff>871673</xdr:colOff>
      <xdr:row>33</xdr:row>
      <xdr:rowOff>52252</xdr:rowOff>
    </xdr:to>
    <xdr:sp macro="" textlink="">
      <xdr:nvSpPr>
        <xdr:cNvPr id="4" name="線吹き出し 1 (枠付き) 3">
          <a:extLst>
            <a:ext uri="{FF2B5EF4-FFF2-40B4-BE49-F238E27FC236}">
              <a16:creationId xmlns:a16="http://schemas.microsoft.com/office/drawing/2014/main" id="{00000000-0008-0000-0400-000004000000}"/>
            </a:ext>
          </a:extLst>
        </xdr:cNvPr>
        <xdr:cNvSpPr/>
      </xdr:nvSpPr>
      <xdr:spPr bwMode="auto">
        <a:xfrm>
          <a:off x="1263106" y="9352371"/>
          <a:ext cx="2046967" cy="1139281"/>
        </a:xfrm>
        <a:prstGeom prst="borderCallout1">
          <a:avLst>
            <a:gd name="adj1" fmla="val 2500"/>
            <a:gd name="adj2" fmla="val 100528"/>
            <a:gd name="adj3" fmla="val 30486"/>
            <a:gd name="adj4" fmla="val 136350"/>
          </a:avLst>
        </a:prstGeom>
        <a:solidFill>
          <a:srgbClr val="FFFFE1"/>
        </a:solidFill>
        <a:ln w="15875"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36000" tIns="36000" rIns="36000" bIns="3600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B0F0"/>
              </a:solidFill>
              <a:effectLst/>
              <a:uLnTx/>
              <a:uFillTx/>
            </a:rPr>
            <a:t>出場選手のエントリーがない空欄部分は斜線を記入してください。</a:t>
          </a:r>
        </a:p>
      </xdr:txBody>
    </xdr:sp>
    <xdr:clientData/>
  </xdr:twoCellAnchor>
  <xdr:twoCellAnchor>
    <xdr:from>
      <xdr:col>2</xdr:col>
      <xdr:colOff>144145</xdr:colOff>
      <xdr:row>34</xdr:row>
      <xdr:rowOff>356598</xdr:rowOff>
    </xdr:from>
    <xdr:to>
      <xdr:col>4</xdr:col>
      <xdr:colOff>971912</xdr:colOff>
      <xdr:row>38</xdr:row>
      <xdr:rowOff>20955</xdr:rowOff>
    </xdr:to>
    <xdr:sp macro="" textlink="">
      <xdr:nvSpPr>
        <xdr:cNvPr id="5" name="線吹き出し 1 (枠付き) 4">
          <a:extLst>
            <a:ext uri="{FF2B5EF4-FFF2-40B4-BE49-F238E27FC236}">
              <a16:creationId xmlns:a16="http://schemas.microsoft.com/office/drawing/2014/main" id="{00000000-0008-0000-0400-000005000000}"/>
            </a:ext>
          </a:extLst>
        </xdr:cNvPr>
        <xdr:cNvSpPr/>
      </xdr:nvSpPr>
      <xdr:spPr bwMode="auto">
        <a:xfrm>
          <a:off x="1363345" y="11157948"/>
          <a:ext cx="2046967" cy="1112157"/>
        </a:xfrm>
        <a:prstGeom prst="borderCallout1">
          <a:avLst>
            <a:gd name="adj1" fmla="val 2500"/>
            <a:gd name="adj2" fmla="val 100528"/>
            <a:gd name="adj3" fmla="val 30486"/>
            <a:gd name="adj4" fmla="val 136350"/>
          </a:avLst>
        </a:prstGeom>
        <a:solidFill>
          <a:srgbClr val="FFFFE1"/>
        </a:solidFill>
        <a:ln w="15875"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36000" tIns="36000" rIns="36000" bIns="3600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B0F0"/>
              </a:solidFill>
              <a:effectLst/>
              <a:uLnTx/>
              <a:uFillTx/>
            </a:rPr>
            <a:t>出場選手のエントリーがない空欄部分は斜線を記入してください。</a:t>
          </a:r>
        </a:p>
      </xdr:txBody>
    </xdr:sp>
    <xdr:clientData/>
  </xdr:twoCellAnchor>
  <xdr:twoCellAnchor>
    <xdr:from>
      <xdr:col>6</xdr:col>
      <xdr:colOff>0</xdr:colOff>
      <xdr:row>31</xdr:row>
      <xdr:rowOff>13607</xdr:rowOff>
    </xdr:from>
    <xdr:to>
      <xdr:col>27</xdr:col>
      <xdr:colOff>421821</xdr:colOff>
      <xdr:row>31</xdr:row>
      <xdr:rowOff>312964</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4000500" y="9774827"/>
          <a:ext cx="8887641" cy="2993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27214</xdr:colOff>
      <xdr:row>36</xdr:row>
      <xdr:rowOff>13607</xdr:rowOff>
    </xdr:from>
    <xdr:to>
      <xdr:col>27</xdr:col>
      <xdr:colOff>421821</xdr:colOff>
      <xdr:row>36</xdr:row>
      <xdr:rowOff>312964</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4027714" y="11565527"/>
          <a:ext cx="8860427" cy="2993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4"/>
  <sheetViews>
    <sheetView showGridLines="0" zoomScaleNormal="100" zoomScaleSheetLayoutView="85" workbookViewId="0">
      <selection sqref="A1:J1"/>
    </sheetView>
  </sheetViews>
  <sheetFormatPr defaultRowHeight="18.75"/>
  <cols>
    <col min="10" max="10" width="15.125" customWidth="1"/>
  </cols>
  <sheetData>
    <row r="1" spans="1:10" ht="24">
      <c r="A1" s="482" t="s">
        <v>0</v>
      </c>
      <c r="B1" s="482"/>
      <c r="C1" s="482"/>
      <c r="D1" s="482"/>
      <c r="E1" s="482"/>
      <c r="F1" s="482"/>
      <c r="G1" s="482"/>
      <c r="H1" s="482"/>
      <c r="I1" s="482"/>
      <c r="J1" s="482"/>
    </row>
    <row r="2" spans="1:10">
      <c r="A2" t="s">
        <v>1</v>
      </c>
    </row>
    <row r="4" spans="1:10">
      <c r="A4" t="s">
        <v>2</v>
      </c>
    </row>
    <row r="5" spans="1:10">
      <c r="A5" t="s">
        <v>3</v>
      </c>
    </row>
    <row r="6" spans="1:10">
      <c r="A6" t="s">
        <v>4</v>
      </c>
    </row>
    <row r="7" spans="1:10">
      <c r="A7" t="s">
        <v>419</v>
      </c>
      <c r="H7" t="s">
        <v>5</v>
      </c>
    </row>
    <row r="8" spans="1:10">
      <c r="A8" t="s">
        <v>420</v>
      </c>
      <c r="H8" t="s">
        <v>6</v>
      </c>
    </row>
    <row r="9" spans="1:10">
      <c r="A9" t="s">
        <v>7</v>
      </c>
    </row>
    <row r="10" spans="1:10">
      <c r="H10" t="s">
        <v>8</v>
      </c>
    </row>
    <row r="11" spans="1:10">
      <c r="A11" t="s">
        <v>9</v>
      </c>
    </row>
    <row r="12" spans="1:10">
      <c r="A12" t="s">
        <v>10</v>
      </c>
    </row>
    <row r="14" spans="1:10">
      <c r="A14" t="s">
        <v>11</v>
      </c>
    </row>
    <row r="16" spans="1:10">
      <c r="A16" t="s">
        <v>12</v>
      </c>
    </row>
    <row r="17" spans="1:10">
      <c r="A17" t="s">
        <v>13</v>
      </c>
    </row>
    <row r="18" spans="1:10">
      <c r="A18" t="s">
        <v>14</v>
      </c>
    </row>
    <row r="20" spans="1:10">
      <c r="A20" t="s">
        <v>15</v>
      </c>
    </row>
    <row r="21" spans="1:10">
      <c r="C21" s="1" t="s">
        <v>16</v>
      </c>
      <c r="D21" s="1"/>
      <c r="E21" s="1"/>
      <c r="F21" s="1" t="s">
        <v>17</v>
      </c>
      <c r="G21" s="1"/>
      <c r="H21" s="2" t="s">
        <v>18</v>
      </c>
      <c r="I21" s="1"/>
      <c r="J21" s="1"/>
    </row>
    <row r="22" spans="1:10">
      <c r="C22" s="1" t="s">
        <v>19</v>
      </c>
      <c r="D22" s="1"/>
      <c r="E22" s="1"/>
      <c r="F22" s="1" t="s">
        <v>20</v>
      </c>
      <c r="G22" s="1"/>
      <c r="H22" s="2" t="s">
        <v>352</v>
      </c>
      <c r="I22" s="1"/>
      <c r="J22" s="1"/>
    </row>
    <row r="23" spans="1:10">
      <c r="C23" s="1" t="s">
        <v>21</v>
      </c>
      <c r="D23" s="1"/>
      <c r="E23" s="1"/>
      <c r="F23" s="1" t="s">
        <v>22</v>
      </c>
      <c r="G23" s="1"/>
      <c r="H23" s="2"/>
      <c r="I23" s="1"/>
      <c r="J23" s="1"/>
    </row>
    <row r="24" spans="1:10">
      <c r="C24" s="1" t="s">
        <v>23</v>
      </c>
      <c r="D24" s="1"/>
      <c r="E24" s="1"/>
      <c r="F24" s="1" t="s">
        <v>24</v>
      </c>
      <c r="G24" s="1"/>
      <c r="H24" s="1"/>
      <c r="I24" s="1"/>
      <c r="J24" s="1"/>
    </row>
    <row r="25" spans="1:10">
      <c r="C25" s="1" t="s">
        <v>25</v>
      </c>
      <c r="D25" s="1"/>
      <c r="E25" s="1"/>
      <c r="F25" s="1" t="s">
        <v>231</v>
      </c>
      <c r="G25" s="1"/>
      <c r="H25" s="1"/>
      <c r="I25" s="1"/>
      <c r="J25" s="1"/>
    </row>
    <row r="47" spans="1:3">
      <c r="A47" s="3" t="s">
        <v>26</v>
      </c>
    </row>
    <row r="48" spans="1:3">
      <c r="B48" s="4" t="s">
        <v>27</v>
      </c>
      <c r="C48" t="s">
        <v>28</v>
      </c>
    </row>
    <row r="49" spans="1:11">
      <c r="B49" s="5" t="s">
        <v>29</v>
      </c>
      <c r="C49" t="s">
        <v>30</v>
      </c>
    </row>
    <row r="50" spans="1:11" ht="13.5" customHeight="1"/>
    <row r="51" spans="1:11" ht="18" customHeight="1">
      <c r="A51" s="483" t="s">
        <v>356</v>
      </c>
      <c r="B51" s="483"/>
      <c r="C51" s="483"/>
      <c r="D51" s="483"/>
      <c r="E51" s="483"/>
      <c r="F51" s="483"/>
      <c r="G51" s="483"/>
      <c r="H51" s="483"/>
      <c r="I51" s="483"/>
      <c r="J51" s="483"/>
      <c r="K51" s="483"/>
    </row>
    <row r="52" spans="1:11">
      <c r="A52" s="483" t="s">
        <v>355</v>
      </c>
      <c r="B52" s="483"/>
      <c r="C52" s="483"/>
      <c r="D52" s="483"/>
      <c r="E52" s="483"/>
      <c r="F52" s="483"/>
      <c r="G52" s="483"/>
      <c r="H52" s="483"/>
      <c r="I52" s="483"/>
      <c r="J52" s="6"/>
    </row>
    <row r="55" spans="1:11">
      <c r="J55" t="s">
        <v>31</v>
      </c>
    </row>
    <row r="73" spans="1:11">
      <c r="J73" t="s">
        <v>357</v>
      </c>
    </row>
    <row r="74" spans="1:11" ht="10.9" customHeight="1"/>
    <row r="75" spans="1:11" ht="18" customHeight="1">
      <c r="A75" s="484" t="s">
        <v>358</v>
      </c>
      <c r="B75" s="484"/>
      <c r="C75" s="484"/>
      <c r="D75" s="484"/>
      <c r="E75" s="484"/>
      <c r="F75" s="484"/>
      <c r="G75" s="484"/>
      <c r="H75" s="484"/>
      <c r="I75" s="484"/>
      <c r="J75" s="484"/>
      <c r="K75" s="484"/>
    </row>
    <row r="76" spans="1:11">
      <c r="A76" t="s">
        <v>32</v>
      </c>
    </row>
    <row r="77" spans="1:11" ht="10.9" customHeight="1"/>
    <row r="78" spans="1:11">
      <c r="A78" t="s">
        <v>354</v>
      </c>
    </row>
    <row r="80" spans="1:11" ht="19.5">
      <c r="A80" s="7" t="s">
        <v>33</v>
      </c>
      <c r="C80" s="8" t="s">
        <v>359</v>
      </c>
    </row>
    <row r="81" spans="1:6">
      <c r="A81" t="s">
        <v>34</v>
      </c>
    </row>
    <row r="82" spans="1:6">
      <c r="A82" t="s">
        <v>421</v>
      </c>
    </row>
    <row r="83" spans="1:6">
      <c r="A83" t="s">
        <v>368</v>
      </c>
    </row>
    <row r="84" spans="1:6" ht="10.15" customHeight="1"/>
    <row r="85" spans="1:6">
      <c r="A85" t="s">
        <v>369</v>
      </c>
    </row>
    <row r="86" spans="1:6">
      <c r="A86" t="s">
        <v>35</v>
      </c>
      <c r="D86" t="s">
        <v>36</v>
      </c>
      <c r="F86" t="s">
        <v>37</v>
      </c>
    </row>
    <row r="87" spans="1:6">
      <c r="F87" t="s">
        <v>38</v>
      </c>
    </row>
    <row r="88" spans="1:6">
      <c r="F88" t="s">
        <v>39</v>
      </c>
    </row>
    <row r="89" spans="1:6">
      <c r="F89" t="s">
        <v>40</v>
      </c>
    </row>
    <row r="90" spans="1:6">
      <c r="F90" t="s">
        <v>353</v>
      </c>
    </row>
    <row r="91" spans="1:6">
      <c r="F91" t="s">
        <v>41</v>
      </c>
    </row>
    <row r="92" spans="1:6" ht="10.15" customHeight="1"/>
    <row r="93" spans="1:6">
      <c r="C93" t="s">
        <v>42</v>
      </c>
    </row>
    <row r="94" spans="1:6" ht="10.9" customHeight="1"/>
    <row r="95" spans="1:6">
      <c r="A95" t="s">
        <v>360</v>
      </c>
    </row>
    <row r="96" spans="1:6" ht="17.45" customHeight="1">
      <c r="A96" t="s">
        <v>361</v>
      </c>
    </row>
    <row r="97" spans="1:2">
      <c r="A97" t="s">
        <v>362</v>
      </c>
    </row>
    <row r="98" spans="1:2" ht="10.9" customHeight="1"/>
    <row r="99" spans="1:2">
      <c r="A99" t="s">
        <v>363</v>
      </c>
    </row>
    <row r="100" spans="1:2">
      <c r="A100" t="s">
        <v>364</v>
      </c>
    </row>
    <row r="101" spans="1:2" ht="10.9" customHeight="1"/>
    <row r="102" spans="1:2" ht="18" customHeight="1">
      <c r="A102" t="s">
        <v>365</v>
      </c>
    </row>
    <row r="103" spans="1:2" ht="10.15" customHeight="1"/>
    <row r="104" spans="1:2" ht="24">
      <c r="A104" t="s">
        <v>366</v>
      </c>
      <c r="B104" s="8" t="s">
        <v>367</v>
      </c>
    </row>
  </sheetData>
  <sheetProtection algorithmName="SHA-512" hashValue="9h9Cv0mT4lEDP79sgSRndTEUGHBRjPTDtp4Eli4IR99NETrn9576K7XO/KhXwT3ycI/BEhOJ+MOck4p3IrFRsA==" saltValue="PFOPjbHFSAA/QWUXwwVYaw==" spinCount="100000" sheet="1" objects="1" scenarios="1"/>
  <mergeCells count="4">
    <mergeCell ref="A1:J1"/>
    <mergeCell ref="A51:K51"/>
    <mergeCell ref="A52:I52"/>
    <mergeCell ref="A75:K75"/>
  </mergeCells>
  <phoneticPr fontId="2"/>
  <printOptions horizontalCentered="1" verticalCentered="1"/>
  <pageMargins left="0.39370078740157483" right="0.23622047244094491" top="0.59055118110236227" bottom="0.35433070866141736" header="0" footer="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K29"/>
  <sheetViews>
    <sheetView zoomScaleNormal="100" zoomScaleSheetLayoutView="100" workbookViewId="0">
      <selection activeCell="F6" sqref="F6:J6"/>
    </sheetView>
  </sheetViews>
  <sheetFormatPr defaultColWidth="8.125" defaultRowHeight="13.5"/>
  <cols>
    <col min="1" max="1" width="8.125" style="391"/>
    <col min="2" max="2" width="3.5" style="393" customWidth="1"/>
    <col min="3" max="3" width="4.625" style="391" customWidth="1"/>
    <col min="4" max="5" width="14.125" style="391" customWidth="1"/>
    <col min="6" max="10" width="10.25" style="391" customWidth="1"/>
    <col min="11" max="11" width="12.25" style="391" customWidth="1"/>
    <col min="12" max="16384" width="8.125" style="391"/>
  </cols>
  <sheetData>
    <row r="1" spans="2:11" ht="13.5" customHeight="1">
      <c r="B1" s="784" t="s">
        <v>281</v>
      </c>
      <c r="C1" s="784"/>
      <c r="D1" s="784"/>
      <c r="E1" s="784"/>
      <c r="F1" s="784"/>
      <c r="G1" s="784"/>
      <c r="H1" s="784"/>
      <c r="I1" s="784"/>
      <c r="J1" s="784"/>
      <c r="K1" s="784"/>
    </row>
    <row r="2" spans="2:11" ht="50.25" customHeight="1">
      <c r="B2" s="784"/>
      <c r="C2" s="784"/>
      <c r="D2" s="784"/>
      <c r="E2" s="784"/>
      <c r="F2" s="784"/>
      <c r="G2" s="784"/>
      <c r="H2" s="784"/>
      <c r="I2" s="784"/>
      <c r="J2" s="784"/>
      <c r="K2" s="784"/>
    </row>
    <row r="3" spans="2:11" ht="49.15" customHeight="1">
      <c r="B3" s="784"/>
      <c r="C3" s="784"/>
      <c r="D3" s="784"/>
      <c r="E3" s="784"/>
      <c r="F3" s="784"/>
      <c r="G3" s="784"/>
      <c r="H3" s="784"/>
      <c r="I3" s="784"/>
      <c r="J3" s="784"/>
      <c r="K3" s="784"/>
    </row>
    <row r="4" spans="2:11" ht="25.5" customHeight="1">
      <c r="B4" s="392"/>
      <c r="D4" s="392"/>
      <c r="E4" s="392"/>
      <c r="F4" s="392"/>
      <c r="G4" s="392"/>
      <c r="H4" s="392"/>
      <c r="I4" s="392"/>
      <c r="J4" s="392"/>
      <c r="K4" s="392"/>
    </row>
    <row r="5" spans="2:11" ht="24.75" customHeight="1">
      <c r="C5" s="394" t="s">
        <v>282</v>
      </c>
      <c r="G5" s="785" t="s">
        <v>283</v>
      </c>
      <c r="H5" s="785"/>
      <c r="I5" s="785"/>
      <c r="J5" s="785"/>
      <c r="K5" s="785"/>
    </row>
    <row r="6" spans="2:11" ht="52.5" customHeight="1">
      <c r="B6" s="395">
        <v>1</v>
      </c>
      <c r="C6" s="786" t="s">
        <v>121</v>
      </c>
      <c r="D6" s="787"/>
      <c r="E6" s="396"/>
      <c r="F6" s="788">
        <f>'③入力シート（こちらへ入力）'!$C$13</f>
        <v>0</v>
      </c>
      <c r="G6" s="789"/>
      <c r="H6" s="789"/>
      <c r="I6" s="789"/>
      <c r="J6" s="789"/>
      <c r="K6" s="397" t="s">
        <v>240</v>
      </c>
    </row>
    <row r="7" spans="2:11" ht="52.5" customHeight="1">
      <c r="B7" s="758">
        <v>2</v>
      </c>
      <c r="C7" s="749" t="s">
        <v>284</v>
      </c>
      <c r="D7" s="761"/>
      <c r="E7" s="398" t="s">
        <v>285</v>
      </c>
      <c r="F7" s="790"/>
      <c r="G7" s="791"/>
      <c r="H7" s="791"/>
      <c r="I7" s="791"/>
      <c r="J7" s="399" t="s">
        <v>47</v>
      </c>
      <c r="K7" s="400"/>
    </row>
    <row r="8" spans="2:11" ht="52.5" customHeight="1">
      <c r="B8" s="760"/>
      <c r="C8" s="764"/>
      <c r="D8" s="765"/>
      <c r="E8" s="401" t="s">
        <v>286</v>
      </c>
      <c r="F8" s="792"/>
      <c r="G8" s="793"/>
      <c r="H8" s="793"/>
      <c r="I8" s="793"/>
      <c r="J8" s="399" t="s">
        <v>47</v>
      </c>
      <c r="K8" s="402"/>
    </row>
    <row r="9" spans="2:11" ht="63" customHeight="1">
      <c r="B9" s="758">
        <v>3</v>
      </c>
      <c r="C9" s="749" t="s">
        <v>287</v>
      </c>
      <c r="D9" s="761"/>
      <c r="E9" s="766" t="s">
        <v>422</v>
      </c>
      <c r="F9" s="767"/>
      <c r="G9" s="767"/>
      <c r="H9" s="767"/>
      <c r="I9" s="767"/>
      <c r="J9" s="767"/>
      <c r="K9" s="768"/>
    </row>
    <row r="10" spans="2:11" ht="60" customHeight="1">
      <c r="B10" s="759"/>
      <c r="C10" s="762"/>
      <c r="D10" s="763"/>
      <c r="E10" s="769"/>
      <c r="F10" s="770"/>
      <c r="G10" s="770"/>
      <c r="H10" s="770"/>
      <c r="I10" s="770"/>
      <c r="J10" s="770"/>
      <c r="K10" s="771"/>
    </row>
    <row r="11" spans="2:11" ht="45" customHeight="1">
      <c r="B11" s="759"/>
      <c r="C11" s="762"/>
      <c r="D11" s="763"/>
      <c r="E11" s="772" t="s">
        <v>296</v>
      </c>
      <c r="F11" s="403"/>
      <c r="G11" s="404" t="s">
        <v>288</v>
      </c>
      <c r="H11" s="405"/>
      <c r="I11" s="406" t="s">
        <v>289</v>
      </c>
      <c r="J11" s="405"/>
      <c r="K11" s="407" t="s">
        <v>290</v>
      </c>
    </row>
    <row r="12" spans="2:11" ht="45" customHeight="1">
      <c r="B12" s="759"/>
      <c r="C12" s="762"/>
      <c r="D12" s="763"/>
      <c r="E12" s="773"/>
      <c r="F12" s="408"/>
      <c r="G12" s="404" t="s">
        <v>291</v>
      </c>
      <c r="H12" s="774"/>
      <c r="I12" s="775"/>
      <c r="J12" s="775"/>
      <c r="K12" s="776"/>
    </row>
    <row r="13" spans="2:11" ht="45" customHeight="1">
      <c r="B13" s="759"/>
      <c r="C13" s="762"/>
      <c r="D13" s="763"/>
      <c r="E13" s="772" t="s">
        <v>297</v>
      </c>
      <c r="F13" s="403"/>
      <c r="G13" s="404" t="s">
        <v>288</v>
      </c>
      <c r="H13" s="777"/>
      <c r="I13" s="778"/>
      <c r="J13" s="778"/>
      <c r="K13" s="779"/>
    </row>
    <row r="14" spans="2:11" ht="45" customHeight="1">
      <c r="B14" s="759"/>
      <c r="C14" s="764"/>
      <c r="D14" s="765"/>
      <c r="E14" s="773"/>
      <c r="F14" s="408"/>
      <c r="G14" s="404" t="s">
        <v>291</v>
      </c>
      <c r="H14" s="774"/>
      <c r="I14" s="775"/>
      <c r="J14" s="775"/>
      <c r="K14" s="776"/>
    </row>
    <row r="15" spans="2:11" ht="99" customHeight="1">
      <c r="B15" s="760"/>
      <c r="C15" s="780" t="s">
        <v>423</v>
      </c>
      <c r="D15" s="781"/>
      <c r="E15" s="782"/>
      <c r="F15" s="782"/>
      <c r="G15" s="782"/>
      <c r="H15" s="782"/>
      <c r="I15" s="782"/>
      <c r="J15" s="782"/>
      <c r="K15" s="783"/>
    </row>
    <row r="16" spans="2:11" ht="21" customHeight="1">
      <c r="B16" s="736">
        <v>4</v>
      </c>
      <c r="C16" s="749" t="s">
        <v>292</v>
      </c>
      <c r="D16" s="750"/>
      <c r="E16" s="755"/>
      <c r="F16" s="730"/>
      <c r="G16" s="727" t="s">
        <v>213</v>
      </c>
      <c r="H16" s="730"/>
      <c r="I16" s="727" t="s">
        <v>293</v>
      </c>
      <c r="J16" s="730"/>
      <c r="K16" s="733" t="s">
        <v>294</v>
      </c>
    </row>
    <row r="17" spans="2:11" ht="21" customHeight="1">
      <c r="B17" s="738"/>
      <c r="C17" s="751"/>
      <c r="D17" s="752"/>
      <c r="E17" s="756"/>
      <c r="F17" s="731"/>
      <c r="G17" s="728"/>
      <c r="H17" s="731"/>
      <c r="I17" s="728"/>
      <c r="J17" s="731"/>
      <c r="K17" s="734"/>
    </row>
    <row r="18" spans="2:11" ht="21" customHeight="1">
      <c r="B18" s="739"/>
      <c r="C18" s="753"/>
      <c r="D18" s="754"/>
      <c r="E18" s="757"/>
      <c r="F18" s="732"/>
      <c r="G18" s="729"/>
      <c r="H18" s="732"/>
      <c r="I18" s="729"/>
      <c r="J18" s="732"/>
      <c r="K18" s="735"/>
    </row>
    <row r="19" spans="2:11" ht="30" customHeight="1">
      <c r="B19" s="736" t="s">
        <v>295</v>
      </c>
      <c r="C19" s="737"/>
      <c r="D19" s="741"/>
      <c r="E19" s="742"/>
      <c r="F19" s="742"/>
      <c r="G19" s="742"/>
      <c r="H19" s="742"/>
      <c r="I19" s="742"/>
      <c r="J19" s="742"/>
      <c r="K19" s="743"/>
    </row>
    <row r="20" spans="2:11" ht="30" customHeight="1">
      <c r="B20" s="738"/>
      <c r="C20" s="737"/>
      <c r="D20" s="741"/>
      <c r="E20" s="744"/>
      <c r="F20" s="744"/>
      <c r="G20" s="744"/>
      <c r="H20" s="744"/>
      <c r="I20" s="744"/>
      <c r="J20" s="744"/>
      <c r="K20" s="745"/>
    </row>
    <row r="21" spans="2:11" ht="30" customHeight="1">
      <c r="B21" s="739"/>
      <c r="C21" s="740"/>
      <c r="D21" s="746"/>
      <c r="E21" s="747"/>
      <c r="F21" s="747"/>
      <c r="G21" s="747"/>
      <c r="H21" s="747"/>
      <c r="I21" s="747"/>
      <c r="J21" s="747"/>
      <c r="K21" s="748"/>
    </row>
    <row r="22" spans="2:11" ht="26.25" customHeight="1">
      <c r="C22" s="393"/>
      <c r="D22" s="409"/>
      <c r="E22" s="409"/>
      <c r="F22" s="409"/>
      <c r="G22" s="409"/>
      <c r="H22" s="409"/>
      <c r="I22" s="409"/>
      <c r="J22" s="409"/>
      <c r="K22" s="409"/>
    </row>
    <row r="23" spans="2:11" ht="26.25" customHeight="1">
      <c r="B23" s="410"/>
      <c r="C23" s="411"/>
      <c r="D23" s="411"/>
      <c r="E23" s="411"/>
      <c r="F23" s="411"/>
      <c r="G23" s="411"/>
      <c r="H23" s="411"/>
      <c r="I23" s="411"/>
      <c r="J23" s="411"/>
      <c r="K23" s="412"/>
    </row>
    <row r="24" spans="2:11" ht="26.25" customHeight="1">
      <c r="B24" s="413"/>
      <c r="C24" s="414"/>
      <c r="D24" s="414"/>
      <c r="E24" s="414"/>
      <c r="F24" s="414"/>
      <c r="G24" s="414"/>
      <c r="H24" s="414"/>
      <c r="I24" s="414"/>
      <c r="J24" s="414"/>
      <c r="K24" s="415"/>
    </row>
    <row r="25" spans="2:11" ht="26.25" customHeight="1">
      <c r="B25" s="416"/>
      <c r="C25" s="411"/>
      <c r="D25" s="417"/>
      <c r="E25" s="417"/>
      <c r="F25" s="417"/>
      <c r="G25" s="417"/>
      <c r="H25" s="417"/>
      <c r="I25" s="417"/>
      <c r="J25" s="417"/>
    </row>
    <row r="26" spans="2:11" ht="26.25" customHeight="1">
      <c r="B26" s="418"/>
      <c r="C26" s="412"/>
    </row>
    <row r="27" spans="2:11" ht="14.25">
      <c r="B27" s="416"/>
    </row>
    <row r="28" spans="2:11" ht="14.25">
      <c r="B28" s="413"/>
    </row>
    <row r="29" spans="2:11" ht="14.25">
      <c r="B29" s="419"/>
    </row>
  </sheetData>
  <sheetProtection password="C35D" sheet="1" objects="1" scenarios="1"/>
  <mergeCells count="28">
    <mergeCell ref="B1:K3"/>
    <mergeCell ref="G5:K5"/>
    <mergeCell ref="C6:D6"/>
    <mergeCell ref="F6:J6"/>
    <mergeCell ref="B7:B8"/>
    <mergeCell ref="C7:D8"/>
    <mergeCell ref="F7:I7"/>
    <mergeCell ref="F8:I8"/>
    <mergeCell ref="B9:B15"/>
    <mergeCell ref="C9:D14"/>
    <mergeCell ref="E9:K10"/>
    <mergeCell ref="E11:E12"/>
    <mergeCell ref="H12:K12"/>
    <mergeCell ref="E13:E14"/>
    <mergeCell ref="H13:K13"/>
    <mergeCell ref="H14:K14"/>
    <mergeCell ref="C15:K15"/>
    <mergeCell ref="I16:I18"/>
    <mergeCell ref="J16:J18"/>
    <mergeCell ref="K16:K18"/>
    <mergeCell ref="B19:C21"/>
    <mergeCell ref="D19:K21"/>
    <mergeCell ref="B16:B18"/>
    <mergeCell ref="C16:D18"/>
    <mergeCell ref="E16:E18"/>
    <mergeCell ref="F16:F18"/>
    <mergeCell ref="G16:G18"/>
    <mergeCell ref="H16:H18"/>
  </mergeCells>
  <phoneticPr fontId="2"/>
  <conditionalFormatting sqref="F6">
    <cfRule type="cellIs" dxfId="13" priority="1" operator="equal">
      <formula>0</formula>
    </cfRule>
  </conditionalFormatting>
  <conditionalFormatting sqref="F11:F12">
    <cfRule type="expression" dxfId="12" priority="8">
      <formula>COUNTA($F$11:$F$12)=0</formula>
    </cfRule>
  </conditionalFormatting>
  <conditionalFormatting sqref="F13:F14">
    <cfRule type="expression" dxfId="11" priority="7">
      <formula>COUNTA($F$13:$F$14)=0</formula>
    </cfRule>
  </conditionalFormatting>
  <conditionalFormatting sqref="F16:F18">
    <cfRule type="containsBlanks" dxfId="10" priority="10">
      <formula>LEN(TRIM(F16))=0</formula>
    </cfRule>
  </conditionalFormatting>
  <conditionalFormatting sqref="F7:I8">
    <cfRule type="cellIs" dxfId="9" priority="9" operator="equal">
      <formula>0</formula>
    </cfRule>
  </conditionalFormatting>
  <conditionalFormatting sqref="H11">
    <cfRule type="expression" dxfId="8" priority="3">
      <formula>$F$12="○"</formula>
    </cfRule>
    <cfRule type="containsBlanks" dxfId="7" priority="11">
      <formula>LEN(TRIM(H11))=0</formula>
    </cfRule>
  </conditionalFormatting>
  <conditionalFormatting sqref="H16:H18">
    <cfRule type="containsBlanks" dxfId="6" priority="6">
      <formula>LEN(TRIM(H16))=0</formula>
    </cfRule>
  </conditionalFormatting>
  <conditionalFormatting sqref="J11">
    <cfRule type="expression" dxfId="5" priority="2">
      <formula>$F$12="○"</formula>
    </cfRule>
    <cfRule type="containsBlanks" dxfId="4" priority="4">
      <formula>LEN(TRIM(J11))=0</formula>
    </cfRule>
  </conditionalFormatting>
  <conditionalFormatting sqref="J16:J18">
    <cfRule type="containsBlanks" dxfId="3" priority="5">
      <formula>LEN(TRIM(J16))=0</formula>
    </cfRule>
  </conditionalFormatting>
  <dataValidations count="2">
    <dataValidation type="list" allowBlank="1" showInputMessage="1" showErrorMessage="1" sqref="F11:F14">
      <formula1>"○"</formula1>
    </dataValidation>
    <dataValidation imeMode="on" allowBlank="1" showInputMessage="1" showErrorMessage="1" sqref="D19:K22 E16:K16"/>
  </dataValidations>
  <pageMargins left="0.70866141732283472" right="0.70866141732283472" top="0.55118110236220474" bottom="0.55118110236220474"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26"/>
  <sheetViews>
    <sheetView showGridLines="0" showRowColHeaders="0" zoomScaleNormal="100" zoomScaleSheetLayoutView="100" workbookViewId="0">
      <selection activeCell="C9" sqref="C9"/>
    </sheetView>
  </sheetViews>
  <sheetFormatPr defaultColWidth="8.125" defaultRowHeight="18.75"/>
  <cols>
    <col min="1" max="1" width="8.125" style="420"/>
    <col min="2" max="2" width="3.375" style="421" customWidth="1"/>
    <col min="3" max="3" width="20.875" style="420" customWidth="1"/>
    <col min="4" max="4" width="18.75" style="420" customWidth="1"/>
    <col min="5" max="6" width="7" style="420" customWidth="1"/>
    <col min="7" max="7" width="8.875" style="420" customWidth="1"/>
    <col min="8" max="8" width="8.25" style="420" customWidth="1"/>
    <col min="9" max="9" width="6.125" style="420" customWidth="1"/>
    <col min="10" max="16384" width="8.125" style="420"/>
  </cols>
  <sheetData>
    <row r="1" spans="2:10" ht="28.5" customHeight="1">
      <c r="B1" s="798" t="s">
        <v>306</v>
      </c>
      <c r="C1" s="799"/>
      <c r="D1" s="799"/>
      <c r="E1" s="799"/>
      <c r="F1" s="799"/>
      <c r="G1" s="799"/>
      <c r="H1" s="799"/>
      <c r="I1" s="799"/>
    </row>
    <row r="2" spans="2:10" ht="29.25" customHeight="1">
      <c r="C2" s="421"/>
      <c r="D2" s="421"/>
      <c r="F2" s="800" t="s">
        <v>233</v>
      </c>
      <c r="G2" s="801"/>
      <c r="H2" s="422"/>
      <c r="I2" s="422"/>
      <c r="J2" s="422"/>
    </row>
    <row r="3" spans="2:10" ht="29.25" customHeight="1">
      <c r="B3" s="802" t="s">
        <v>298</v>
      </c>
      <c r="C3" s="802"/>
      <c r="D3" s="802"/>
      <c r="F3" s="803">
        <f>'③入力シート（こちらへ入力）'!$C$8</f>
        <v>0</v>
      </c>
      <c r="G3" s="804"/>
      <c r="H3" s="422"/>
      <c r="I3" s="422"/>
      <c r="J3" s="422"/>
    </row>
    <row r="4" spans="2:10">
      <c r="H4" s="422"/>
    </row>
    <row r="5" spans="2:10" ht="22.5" customHeight="1">
      <c r="C5" s="423">
        <f>'③入力シート（こちらへ入力）'!$C$13</f>
        <v>0</v>
      </c>
      <c r="D5" s="424" t="s">
        <v>240</v>
      </c>
      <c r="E5" s="425" t="s">
        <v>299</v>
      </c>
      <c r="F5" s="426"/>
      <c r="G5" s="427">
        <f>'③入力シート（こちらへ入力）'!$C$24</f>
        <v>0</v>
      </c>
      <c r="H5" s="428">
        <f>'③入力シート（こちらへ入力）'!$G$24</f>
        <v>0</v>
      </c>
    </row>
    <row r="6" spans="2:10" ht="22.5" customHeight="1">
      <c r="C6" s="429"/>
      <c r="E6" s="805" t="s">
        <v>300</v>
      </c>
      <c r="F6" s="806"/>
      <c r="G6" s="806"/>
      <c r="H6" s="806"/>
    </row>
    <row r="7" spans="2:10" ht="22.5" customHeight="1"/>
    <row r="8" spans="2:10" s="421" customFormat="1">
      <c r="B8" s="430"/>
      <c r="C8" s="431" t="s">
        <v>301</v>
      </c>
      <c r="D8" s="430" t="s">
        <v>69</v>
      </c>
      <c r="E8" s="430" t="s">
        <v>51</v>
      </c>
      <c r="F8" s="430" t="s">
        <v>71</v>
      </c>
      <c r="G8" s="430" t="s">
        <v>56</v>
      </c>
      <c r="H8" s="465"/>
    </row>
    <row r="9" spans="2:10" ht="52.5" customHeight="1">
      <c r="B9" s="430">
        <v>1</v>
      </c>
      <c r="C9" s="430" t="str">
        <f>IF('③入力シート（こちらへ入力）'!Q39="","",'③入力シート（こちらへ入力）'!Q39&amp;" "&amp;'③入力シート（こちらへ入力）'!S39)</f>
        <v/>
      </c>
      <c r="D9" s="430" t="str">
        <f>IF('③入力シート（こちらへ入力）'!T39="","",'③入力シート（こちらへ入力）'!T39&amp;" "&amp;'③入力シート（こちらへ入力）'!V39)</f>
        <v/>
      </c>
      <c r="E9" s="430" t="str">
        <f>IF('③入力シート（こちらへ入力）'!X39="","",'③入力シート（こちらへ入力）'!X39)</f>
        <v/>
      </c>
      <c r="F9" s="430" t="str">
        <f>IF('③入力シート（こちらへ入力）'!AF39="","",'③入力シート（こちらへ入力）'!AF39)</f>
        <v/>
      </c>
      <c r="G9" s="430" t="str">
        <f>IF('③入力シート（こちらへ入力）'!AG39="","",'③入力シート（こちらへ入力）'!AG39)</f>
        <v/>
      </c>
      <c r="H9" s="466"/>
    </row>
    <row r="10" spans="2:10" ht="52.5" hidden="1" customHeight="1">
      <c r="B10" s="435">
        <v>2</v>
      </c>
      <c r="C10" s="435" t="e">
        <f>IF('③入力シート（こちらへ入力）'!#REF!="","",'③入力シート（こちらへ入力）'!#REF!&amp;" "&amp;'③入力シート（こちらへ入力）'!#REF!)</f>
        <v>#REF!</v>
      </c>
      <c r="D10" s="435" t="e">
        <f>IF('③入力シート（こちらへ入力）'!#REF!="","",'③入力シート（こちらへ入力）'!#REF!&amp;" "&amp;'③入力シート（こちらへ入力）'!#REF!)</f>
        <v>#REF!</v>
      </c>
      <c r="E10" s="435" t="e">
        <f>IF('③入力シート（こちらへ入力）'!#REF!="","",'③入力シート（こちらへ入力）'!#REF!)</f>
        <v>#REF!</v>
      </c>
      <c r="F10" s="435" t="e">
        <f>IF('③入力シート（こちらへ入力）'!#REF!="","",'③入力シート（こちらへ入力）'!#REF!)</f>
        <v>#REF!</v>
      </c>
      <c r="G10" s="435" t="e">
        <f>IF('③入力シート（こちらへ入力）'!#REF!="","",'③入力シート（こちらへ入力）'!#REF!)</f>
        <v>#REF!</v>
      </c>
      <c r="H10" s="434"/>
    </row>
    <row r="11" spans="2:10" ht="22.5" customHeight="1"/>
    <row r="12" spans="2:10" ht="15.95" customHeight="1">
      <c r="B12" s="432">
        <v>1</v>
      </c>
      <c r="C12" s="794" t="s">
        <v>349</v>
      </c>
      <c r="D12" s="794"/>
      <c r="E12" s="794"/>
      <c r="F12" s="794"/>
      <c r="G12" s="794"/>
      <c r="H12" s="794"/>
    </row>
    <row r="13" spans="2:10" ht="15.95" customHeight="1">
      <c r="B13" s="432"/>
      <c r="C13" s="433"/>
      <c r="D13" s="433"/>
      <c r="E13" s="433"/>
      <c r="F13" s="433"/>
      <c r="G13" s="433"/>
    </row>
    <row r="14" spans="2:10" ht="15.95" customHeight="1">
      <c r="B14" s="432">
        <v>2</v>
      </c>
      <c r="C14" s="796" t="s">
        <v>302</v>
      </c>
      <c r="D14" s="796"/>
      <c r="E14" s="796"/>
      <c r="F14" s="796"/>
      <c r="G14" s="796"/>
      <c r="H14" s="797"/>
    </row>
    <row r="15" spans="2:10" ht="15.95" customHeight="1">
      <c r="B15" s="432"/>
      <c r="C15" s="794"/>
      <c r="D15" s="794"/>
      <c r="E15" s="794"/>
      <c r="F15" s="794"/>
      <c r="G15" s="794"/>
    </row>
    <row r="16" spans="2:10" ht="15.95" customHeight="1">
      <c r="B16" s="432">
        <v>3</v>
      </c>
      <c r="C16" s="458" t="s">
        <v>347</v>
      </c>
      <c r="D16" s="458"/>
      <c r="E16" s="458"/>
      <c r="F16" s="458"/>
      <c r="G16" s="458"/>
      <c r="H16" s="458"/>
      <c r="I16" s="421"/>
    </row>
    <row r="17" spans="2:8" ht="15.95" customHeight="1">
      <c r="B17" s="432"/>
      <c r="C17" s="433"/>
      <c r="D17" s="433"/>
      <c r="E17" s="433"/>
      <c r="F17" s="433"/>
      <c r="G17" s="433"/>
    </row>
    <row r="18" spans="2:8" ht="15.95" customHeight="1">
      <c r="B18" s="432">
        <v>4</v>
      </c>
      <c r="C18" s="794" t="s">
        <v>348</v>
      </c>
      <c r="D18" s="794"/>
      <c r="E18" s="794"/>
      <c r="F18" s="794"/>
      <c r="G18" s="794"/>
      <c r="H18" s="794"/>
    </row>
    <row r="19" spans="2:8" ht="15.95" hidden="1" customHeight="1">
      <c r="B19" s="432"/>
      <c r="C19" s="794" t="s">
        <v>303</v>
      </c>
      <c r="D19" s="794"/>
      <c r="E19" s="794"/>
      <c r="F19" s="794"/>
      <c r="G19" s="794"/>
    </row>
    <row r="20" spans="2:8" ht="15.95" customHeight="1">
      <c r="B20" s="432"/>
      <c r="C20" s="794" t="s">
        <v>351</v>
      </c>
      <c r="D20" s="794"/>
      <c r="E20" s="794"/>
      <c r="F20" s="794"/>
      <c r="G20" s="794"/>
    </row>
    <row r="21" spans="2:8" ht="15.95" hidden="1" customHeight="1">
      <c r="B21" s="432"/>
      <c r="C21" s="794" t="s">
        <v>304</v>
      </c>
      <c r="D21" s="794"/>
      <c r="E21" s="794"/>
      <c r="F21" s="794"/>
      <c r="G21" s="794"/>
      <c r="H21" s="794"/>
    </row>
    <row r="23" spans="2:8" ht="19.5">
      <c r="B23" s="432">
        <v>5</v>
      </c>
      <c r="C23" s="794" t="s">
        <v>350</v>
      </c>
      <c r="D23" s="794"/>
      <c r="E23" s="794"/>
      <c r="F23" s="794"/>
      <c r="G23" s="794"/>
      <c r="H23" s="794"/>
    </row>
    <row r="24" spans="2:8">
      <c r="C24" s="422"/>
      <c r="E24" s="422"/>
      <c r="F24" s="422"/>
      <c r="G24" s="422"/>
    </row>
    <row r="25" spans="2:8" ht="19.5">
      <c r="B25" s="432">
        <v>6</v>
      </c>
      <c r="C25" s="795" t="s">
        <v>305</v>
      </c>
      <c r="D25" s="795"/>
      <c r="E25" s="422"/>
      <c r="F25" s="422"/>
      <c r="G25" s="422"/>
    </row>
    <row r="26" spans="2:8">
      <c r="E26" s="422"/>
      <c r="F26" s="422"/>
      <c r="G26" s="422"/>
    </row>
  </sheetData>
  <sheetProtection algorithmName="SHA-512" hashValue="mwfHOkpR0yn61615g5uLUxlWvQe+YpiAM9yAJgviDY9F5zINR4sX98qCBc3dkB7Q8aNxkeGpNfv5d67Qh6qV4w==" saltValue="l55zpud0sopfvRbDCELyNQ==" spinCount="100000" sheet="1" selectLockedCells="1"/>
  <mergeCells count="14">
    <mergeCell ref="C12:H12"/>
    <mergeCell ref="B1:I1"/>
    <mergeCell ref="F2:G2"/>
    <mergeCell ref="B3:D3"/>
    <mergeCell ref="F3:G3"/>
    <mergeCell ref="E6:H6"/>
    <mergeCell ref="C21:H21"/>
    <mergeCell ref="C23:H23"/>
    <mergeCell ref="C25:D25"/>
    <mergeCell ref="C14:H14"/>
    <mergeCell ref="C15:G15"/>
    <mergeCell ref="C18:H18"/>
    <mergeCell ref="C19:G19"/>
    <mergeCell ref="C20:G20"/>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N25"/>
  <sheetViews>
    <sheetView showGridLines="0" showRowColHeaders="0" zoomScale="90" zoomScaleNormal="90" zoomScaleSheetLayoutView="100" workbookViewId="0">
      <selection activeCell="E6" sqref="E6:F6"/>
    </sheetView>
  </sheetViews>
  <sheetFormatPr defaultColWidth="8.125" defaultRowHeight="14.25"/>
  <cols>
    <col min="1" max="4" width="8.125" style="437"/>
    <col min="5" max="5" width="9.625" style="437" customWidth="1"/>
    <col min="6" max="6" width="11" style="437" customWidth="1"/>
    <col min="7" max="7" width="8.375" style="437" customWidth="1"/>
    <col min="8" max="8" width="8.125" style="437"/>
    <col min="9" max="9" width="7.125" style="437" customWidth="1"/>
    <col min="10" max="10" width="7.75" style="437" customWidth="1"/>
    <col min="11" max="16384" width="8.125" style="437"/>
  </cols>
  <sheetData>
    <row r="1" spans="2:14">
      <c r="B1" s="436"/>
    </row>
    <row r="2" spans="2:14">
      <c r="B2" s="814" t="s">
        <v>319</v>
      </c>
      <c r="C2" s="814"/>
      <c r="D2" s="814"/>
      <c r="E2" s="814"/>
      <c r="F2" s="814"/>
      <c r="G2" s="814"/>
      <c r="H2" s="814"/>
      <c r="I2" s="814"/>
      <c r="J2" s="814"/>
    </row>
    <row r="3" spans="2:14" ht="37.5" customHeight="1">
      <c r="B3" s="814" t="s">
        <v>307</v>
      </c>
      <c r="C3" s="814"/>
      <c r="D3" s="814"/>
      <c r="E3" s="814"/>
      <c r="F3" s="814"/>
      <c r="G3" s="814"/>
      <c r="H3" s="814"/>
      <c r="I3" s="814"/>
      <c r="J3" s="814"/>
    </row>
    <row r="4" spans="2:14" ht="15" thickBot="1">
      <c r="B4" s="436"/>
      <c r="N4" s="438"/>
    </row>
    <row r="5" spans="2:14" ht="22.5" customHeight="1" thickBot="1">
      <c r="B5" s="815" t="s">
        <v>308</v>
      </c>
      <c r="C5" s="816"/>
      <c r="D5" s="816"/>
      <c r="E5" s="817" t="s">
        <v>121</v>
      </c>
      <c r="F5" s="818"/>
      <c r="G5" s="819"/>
      <c r="H5" s="817" t="s">
        <v>309</v>
      </c>
      <c r="I5" s="818"/>
      <c r="J5" s="819"/>
    </row>
    <row r="6" spans="2:14" ht="64.5" customHeight="1" thickBot="1">
      <c r="B6" s="807">
        <f>'③入力シート（こちらへ入力）'!$C$8</f>
        <v>0</v>
      </c>
      <c r="C6" s="808"/>
      <c r="D6" s="808"/>
      <c r="E6" s="809">
        <f>'③入力シート（こちらへ入力）'!$C$13</f>
        <v>0</v>
      </c>
      <c r="F6" s="810"/>
      <c r="G6" s="439" t="s">
        <v>240</v>
      </c>
      <c r="H6" s="811"/>
      <c r="I6" s="812"/>
      <c r="J6" s="813"/>
    </row>
    <row r="7" spans="2:14">
      <c r="B7" s="436"/>
    </row>
    <row r="8" spans="2:14" ht="17.25" customHeight="1">
      <c r="B8" s="436"/>
    </row>
    <row r="9" spans="2:14" ht="17.25" customHeight="1">
      <c r="B9" s="440" t="s">
        <v>310</v>
      </c>
    </row>
    <row r="10" spans="2:14" ht="17.25" customHeight="1">
      <c r="B10" s="440"/>
    </row>
    <row r="11" spans="2:14" ht="17.25" customHeight="1">
      <c r="B11" s="440" t="s">
        <v>311</v>
      </c>
    </row>
    <row r="12" spans="2:14" ht="17.25" customHeight="1">
      <c r="B12" s="440" t="s">
        <v>312</v>
      </c>
    </row>
    <row r="13" spans="2:14" ht="17.25" customHeight="1">
      <c r="B13" s="440"/>
    </row>
    <row r="14" spans="2:14" ht="17.25" customHeight="1">
      <c r="B14" s="255" t="s">
        <v>313</v>
      </c>
    </row>
    <row r="15" spans="2:14" ht="17.25" customHeight="1">
      <c r="B15" s="440" t="s">
        <v>320</v>
      </c>
    </row>
    <row r="16" spans="2:14" ht="17.25" customHeight="1">
      <c r="B16" s="440"/>
    </row>
    <row r="17" spans="2:2" ht="17.25" customHeight="1">
      <c r="B17" s="440" t="s">
        <v>314</v>
      </c>
    </row>
    <row r="18" spans="2:2" ht="17.25" customHeight="1">
      <c r="B18" s="440"/>
    </row>
    <row r="19" spans="2:2" ht="17.25" customHeight="1">
      <c r="B19" s="440" t="s">
        <v>315</v>
      </c>
    </row>
    <row r="20" spans="2:2" ht="17.25" customHeight="1">
      <c r="B20" s="440" t="s">
        <v>316</v>
      </c>
    </row>
    <row r="21" spans="2:2">
      <c r="B21" s="440" t="s">
        <v>317</v>
      </c>
    </row>
    <row r="22" spans="2:2">
      <c r="B22" s="440"/>
    </row>
    <row r="23" spans="2:2">
      <c r="B23" s="440" t="s">
        <v>318</v>
      </c>
    </row>
    <row r="24" spans="2:2">
      <c r="B24" s="440"/>
    </row>
    <row r="25" spans="2:2">
      <c r="B25" s="437" t="s">
        <v>321</v>
      </c>
    </row>
  </sheetData>
  <sheetProtection algorithmName="SHA-512" hashValue="4AJt2h97vnsaJCV5Y451qJskSvyZUTL5HwQd4McL/71DI7yHIhYse4/FhEjHWA/X9CKjF41EEkRmkdv1n56ZYw==" saltValue="eZzV6OCCwBPYN6GN1FATFw==" spinCount="100000" sheet="1" objects="1" scenarios="1"/>
  <mergeCells count="8">
    <mergeCell ref="B6:D6"/>
    <mergeCell ref="E6:F6"/>
    <mergeCell ref="H6:J6"/>
    <mergeCell ref="B2:J2"/>
    <mergeCell ref="B3:J3"/>
    <mergeCell ref="B5:D5"/>
    <mergeCell ref="E5:G5"/>
    <mergeCell ref="H5:J5"/>
  </mergeCells>
  <phoneticPr fontId="2"/>
  <conditionalFormatting sqref="B6:F6">
    <cfRule type="cellIs" dxfId="2" priority="1" operator="equal">
      <formula>0</formula>
    </cfRule>
  </conditionalFormatting>
  <conditionalFormatting sqref="H6:J6">
    <cfRule type="cellIs" dxfId="1" priority="2" operator="equal">
      <formula>0</formula>
    </cfRule>
  </conditionalFormatting>
  <printOptions horizontalCentered="1"/>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L51"/>
  <sheetViews>
    <sheetView showGridLines="0" zoomScale="70" zoomScaleNormal="70" zoomScaleSheetLayoutView="100" workbookViewId="0">
      <selection activeCell="BD26" sqref="BD26"/>
    </sheetView>
  </sheetViews>
  <sheetFormatPr defaultColWidth="8.125" defaultRowHeight="14.25"/>
  <cols>
    <col min="1" max="1" width="8.125" style="441"/>
    <col min="2" max="50" width="2.25" style="441" customWidth="1"/>
    <col min="51" max="16384" width="8.125" style="441"/>
  </cols>
  <sheetData>
    <row r="1" spans="2:38">
      <c r="G1" s="822"/>
      <c r="H1" s="822"/>
      <c r="I1" s="822"/>
      <c r="J1" s="822"/>
      <c r="K1" s="822"/>
      <c r="L1" s="822"/>
      <c r="M1" s="822"/>
      <c r="N1" s="822"/>
      <c r="O1" s="822"/>
      <c r="P1" s="822"/>
      <c r="Q1" s="822"/>
      <c r="R1" s="822"/>
      <c r="S1" s="822"/>
      <c r="T1" s="822"/>
      <c r="U1" s="822"/>
      <c r="V1" s="822"/>
      <c r="W1" s="822"/>
      <c r="X1" s="822"/>
      <c r="Y1" s="822"/>
      <c r="Z1" s="822"/>
      <c r="AA1" s="822"/>
    </row>
    <row r="2" spans="2:38" ht="14.25" customHeight="1">
      <c r="D2" s="442"/>
      <c r="G2" s="822"/>
      <c r="H2" s="822"/>
      <c r="I2" s="822"/>
      <c r="J2" s="822"/>
      <c r="K2" s="822"/>
      <c r="L2" s="822"/>
      <c r="M2" s="822"/>
      <c r="N2" s="822"/>
      <c r="O2" s="822"/>
      <c r="P2" s="822"/>
      <c r="Q2" s="822"/>
      <c r="R2" s="822"/>
      <c r="S2" s="822"/>
      <c r="T2" s="822"/>
      <c r="U2" s="822"/>
      <c r="V2" s="822"/>
      <c r="W2" s="822"/>
      <c r="X2" s="822"/>
      <c r="Y2" s="822"/>
      <c r="Z2" s="822"/>
      <c r="AA2" s="822"/>
      <c r="AB2" s="442"/>
      <c r="AC2" s="442"/>
      <c r="AD2" s="442"/>
      <c r="AE2" s="823" t="s">
        <v>233</v>
      </c>
      <c r="AF2" s="824"/>
      <c r="AG2" s="824"/>
      <c r="AH2" s="824"/>
      <c r="AI2" s="824"/>
      <c r="AJ2" s="824"/>
      <c r="AK2" s="824"/>
      <c r="AL2" s="825"/>
    </row>
    <row r="3" spans="2:38" ht="14.25" customHeight="1">
      <c r="F3" s="826" t="s">
        <v>306</v>
      </c>
      <c r="G3" s="826"/>
      <c r="H3" s="826"/>
      <c r="I3" s="826"/>
      <c r="J3" s="826"/>
      <c r="K3" s="826"/>
      <c r="L3" s="826"/>
      <c r="M3" s="826"/>
      <c r="N3" s="826"/>
      <c r="O3" s="826"/>
      <c r="P3" s="826"/>
      <c r="Q3" s="826"/>
      <c r="R3" s="826"/>
      <c r="S3" s="826"/>
      <c r="T3" s="826"/>
      <c r="U3" s="826"/>
      <c r="V3" s="826"/>
      <c r="W3" s="826"/>
      <c r="X3" s="826"/>
      <c r="Y3" s="826"/>
      <c r="Z3" s="826"/>
      <c r="AA3" s="826"/>
      <c r="AB3" s="826"/>
      <c r="AE3" s="823"/>
      <c r="AF3" s="824"/>
      <c r="AG3" s="824"/>
      <c r="AH3" s="824"/>
      <c r="AI3" s="824"/>
      <c r="AJ3" s="824"/>
      <c r="AK3" s="824"/>
      <c r="AL3" s="825"/>
    </row>
    <row r="4" spans="2:38" ht="14.25" customHeight="1">
      <c r="C4" s="443"/>
      <c r="D4" s="443"/>
      <c r="F4" s="826"/>
      <c r="G4" s="826"/>
      <c r="H4" s="826"/>
      <c r="I4" s="826"/>
      <c r="J4" s="826"/>
      <c r="K4" s="826"/>
      <c r="L4" s="826"/>
      <c r="M4" s="826"/>
      <c r="N4" s="826"/>
      <c r="O4" s="826"/>
      <c r="P4" s="826"/>
      <c r="Q4" s="826"/>
      <c r="R4" s="826"/>
      <c r="S4" s="826"/>
      <c r="T4" s="826"/>
      <c r="U4" s="826"/>
      <c r="V4" s="826"/>
      <c r="W4" s="826"/>
      <c r="X4" s="826"/>
      <c r="Y4" s="826"/>
      <c r="Z4" s="826"/>
      <c r="AA4" s="826"/>
      <c r="AB4" s="826"/>
      <c r="AC4" s="443"/>
      <c r="AD4" s="443"/>
      <c r="AE4" s="827">
        <f>'③入力シート（こちらへ入力）'!$C$8</f>
        <v>0</v>
      </c>
      <c r="AF4" s="828"/>
      <c r="AG4" s="828"/>
      <c r="AH4" s="828"/>
      <c r="AI4" s="828"/>
      <c r="AJ4" s="828"/>
      <c r="AK4" s="828"/>
      <c r="AL4" s="829"/>
    </row>
    <row r="5" spans="2:38" ht="14.25" customHeight="1">
      <c r="G5" s="830" t="s">
        <v>322</v>
      </c>
      <c r="H5" s="830"/>
      <c r="I5" s="830"/>
      <c r="J5" s="830"/>
      <c r="K5" s="830"/>
      <c r="L5" s="830"/>
      <c r="M5" s="830"/>
      <c r="N5" s="830"/>
      <c r="O5" s="830"/>
      <c r="P5" s="830"/>
      <c r="Q5" s="830"/>
      <c r="R5" s="830"/>
      <c r="S5" s="830"/>
      <c r="T5" s="830"/>
      <c r="U5" s="830"/>
      <c r="V5" s="830"/>
      <c r="W5" s="830"/>
      <c r="X5" s="830"/>
      <c r="Y5" s="830"/>
      <c r="Z5" s="830"/>
      <c r="AA5" s="830"/>
      <c r="AE5" s="827"/>
      <c r="AF5" s="828"/>
      <c r="AG5" s="828"/>
      <c r="AH5" s="828"/>
      <c r="AI5" s="828"/>
      <c r="AJ5" s="828"/>
      <c r="AK5" s="828"/>
      <c r="AL5" s="829"/>
    </row>
    <row r="6" spans="2:38" ht="14.25" customHeight="1">
      <c r="F6" s="444"/>
      <c r="G6" s="830"/>
      <c r="H6" s="830"/>
      <c r="I6" s="830"/>
      <c r="J6" s="830"/>
      <c r="K6" s="830"/>
      <c r="L6" s="830"/>
      <c r="M6" s="830"/>
      <c r="N6" s="830"/>
      <c r="O6" s="830"/>
      <c r="P6" s="830"/>
      <c r="Q6" s="830"/>
      <c r="R6" s="830"/>
      <c r="S6" s="830"/>
      <c r="T6" s="830"/>
      <c r="U6" s="830"/>
      <c r="V6" s="830"/>
      <c r="W6" s="830"/>
      <c r="X6" s="830"/>
      <c r="Y6" s="830"/>
      <c r="Z6" s="830"/>
      <c r="AA6" s="830"/>
      <c r="AE6" s="827"/>
      <c r="AF6" s="828"/>
      <c r="AG6" s="828"/>
      <c r="AH6" s="828"/>
      <c r="AI6" s="828"/>
      <c r="AJ6" s="828"/>
      <c r="AK6" s="828"/>
      <c r="AL6" s="829"/>
    </row>
    <row r="7" spans="2:38">
      <c r="AE7" s="820">
        <f ca="1">TODAY()</f>
        <v>45274</v>
      </c>
      <c r="AF7" s="820"/>
      <c r="AG7" s="820"/>
      <c r="AH7" s="820"/>
      <c r="AI7" s="820"/>
      <c r="AJ7" s="820"/>
      <c r="AK7" s="820"/>
      <c r="AL7" s="820"/>
    </row>
    <row r="8" spans="2:38">
      <c r="AE8" s="821"/>
      <c r="AF8" s="821"/>
      <c r="AG8" s="821"/>
      <c r="AH8" s="821"/>
      <c r="AI8" s="821"/>
      <c r="AJ8" s="821"/>
      <c r="AK8" s="821"/>
      <c r="AL8" s="821"/>
    </row>
    <row r="9" spans="2:38" ht="15">
      <c r="B9" s="831" t="s">
        <v>346</v>
      </c>
      <c r="C9" s="831"/>
      <c r="D9" s="831"/>
      <c r="E9" s="831"/>
      <c r="F9" s="831"/>
      <c r="G9" s="831"/>
      <c r="H9" s="831"/>
      <c r="I9" s="831"/>
      <c r="J9" s="831"/>
      <c r="K9" s="831"/>
      <c r="L9" s="831"/>
      <c r="M9" s="831"/>
      <c r="N9" s="831"/>
      <c r="O9" s="831"/>
      <c r="P9" s="831"/>
      <c r="Q9" s="831"/>
      <c r="R9" s="831"/>
      <c r="S9" s="831"/>
      <c r="T9" s="831"/>
      <c r="U9" s="831"/>
      <c r="V9" s="831"/>
      <c r="W9" s="831"/>
      <c r="X9" s="831"/>
      <c r="Y9" s="831"/>
      <c r="Z9" s="831"/>
      <c r="AB9" s="445" t="s">
        <v>323</v>
      </c>
    </row>
    <row r="10" spans="2:38" ht="26.25" customHeight="1">
      <c r="B10" s="445"/>
      <c r="D10" s="445"/>
      <c r="E10" s="445"/>
      <c r="F10" s="445"/>
      <c r="G10" s="445"/>
      <c r="H10" s="445"/>
      <c r="I10" s="445"/>
      <c r="J10" s="445"/>
      <c r="K10" s="445"/>
      <c r="L10" s="445"/>
      <c r="M10" s="445"/>
      <c r="N10" s="445"/>
      <c r="O10" s="445"/>
      <c r="P10" s="445"/>
      <c r="Q10" s="445"/>
      <c r="R10" s="445"/>
      <c r="S10" s="445"/>
      <c r="T10" s="445"/>
      <c r="U10" s="445"/>
    </row>
    <row r="11" spans="2:38" ht="15" customHeight="1">
      <c r="B11" s="445"/>
      <c r="D11" s="445" t="s">
        <v>324</v>
      </c>
      <c r="E11" s="445"/>
      <c r="F11" s="445"/>
      <c r="G11" s="445"/>
      <c r="H11" s="445"/>
      <c r="I11" s="445"/>
      <c r="J11" s="445"/>
      <c r="K11" s="445"/>
      <c r="L11" s="445"/>
      <c r="M11" s="445"/>
      <c r="N11" s="445"/>
      <c r="O11" s="445"/>
      <c r="P11" s="445"/>
      <c r="Q11" s="445"/>
      <c r="R11" s="445"/>
      <c r="S11" s="445"/>
      <c r="T11" s="445"/>
      <c r="U11" s="445"/>
    </row>
    <row r="12" spans="2:38" ht="15.75" customHeight="1">
      <c r="B12" s="445"/>
      <c r="D12" s="445"/>
      <c r="E12" s="445"/>
      <c r="F12" s="445"/>
      <c r="G12" s="445"/>
      <c r="H12" s="445"/>
      <c r="I12" s="445"/>
      <c r="J12" s="445"/>
      <c r="K12" s="445"/>
      <c r="L12" s="445"/>
      <c r="M12" s="445"/>
      <c r="N12" s="445"/>
      <c r="O12" s="445"/>
      <c r="P12" s="445"/>
      <c r="Q12" s="445"/>
      <c r="R12" s="445"/>
      <c r="S12" s="445"/>
      <c r="T12" s="445"/>
      <c r="U12" s="445"/>
    </row>
    <row r="13" spans="2:38">
      <c r="C13" s="446"/>
      <c r="E13" s="447" t="s">
        <v>325</v>
      </c>
    </row>
    <row r="14" spans="2:38" ht="42.75" customHeight="1">
      <c r="M14" s="448"/>
      <c r="N14" s="448"/>
      <c r="O14" s="448"/>
      <c r="P14" s="448"/>
      <c r="Q14" s="448"/>
      <c r="AD14" s="832" t="s">
        <v>326</v>
      </c>
    </row>
    <row r="15" spans="2:38">
      <c r="C15" s="834">
        <f>'③入力シート（こちらへ入力）'!$C$13</f>
        <v>0</v>
      </c>
      <c r="D15" s="834"/>
      <c r="E15" s="834"/>
      <c r="F15" s="834"/>
      <c r="G15" s="834"/>
      <c r="H15" s="834"/>
      <c r="I15" s="834"/>
      <c r="J15" s="834"/>
      <c r="K15" s="834"/>
      <c r="L15" s="834"/>
      <c r="M15" s="832" t="s">
        <v>327</v>
      </c>
      <c r="N15" s="832"/>
      <c r="O15" s="832"/>
      <c r="P15" s="832"/>
      <c r="Q15" s="832"/>
      <c r="R15" s="836" t="str">
        <f>'③入力シート（こちらへ入力）'!$C$21&amp;"  "&amp;'③入力シート（こちらへ入力）'!$G$21</f>
        <v xml:space="preserve">  </v>
      </c>
      <c r="S15" s="836"/>
      <c r="T15" s="836"/>
      <c r="U15" s="836"/>
      <c r="V15" s="836"/>
      <c r="W15" s="836"/>
      <c r="X15" s="836"/>
      <c r="Y15" s="836"/>
      <c r="Z15" s="836"/>
      <c r="AA15" s="836"/>
      <c r="AB15" s="836"/>
      <c r="AC15" s="836"/>
      <c r="AD15" s="832"/>
    </row>
    <row r="16" spans="2:38">
      <c r="C16" s="835"/>
      <c r="D16" s="835"/>
      <c r="E16" s="835"/>
      <c r="F16" s="835"/>
      <c r="G16" s="835"/>
      <c r="H16" s="835"/>
      <c r="I16" s="835"/>
      <c r="J16" s="835"/>
      <c r="K16" s="835"/>
      <c r="L16" s="835"/>
      <c r="M16" s="832"/>
      <c r="N16" s="832"/>
      <c r="O16" s="832"/>
      <c r="P16" s="832"/>
      <c r="Q16" s="832"/>
      <c r="R16" s="837"/>
      <c r="S16" s="837"/>
      <c r="T16" s="837"/>
      <c r="U16" s="837"/>
      <c r="V16" s="837"/>
      <c r="W16" s="837"/>
      <c r="X16" s="837"/>
      <c r="Y16" s="837"/>
      <c r="Z16" s="837"/>
      <c r="AA16" s="837"/>
      <c r="AB16" s="837"/>
      <c r="AC16" s="837"/>
      <c r="AD16" s="833"/>
    </row>
    <row r="18" spans="2:38" s="447" customFormat="1" ht="17.25" customHeight="1">
      <c r="B18" s="841" t="s">
        <v>69</v>
      </c>
      <c r="C18" s="841"/>
      <c r="D18" s="841"/>
      <c r="E18" s="841"/>
      <c r="F18" s="841"/>
      <c r="G18" s="848">
        <f>'③入力シート（こちらへ入力）'!$C$12</f>
        <v>0</v>
      </c>
      <c r="H18" s="849"/>
      <c r="I18" s="849"/>
      <c r="J18" s="849"/>
      <c r="K18" s="849"/>
      <c r="L18" s="849"/>
      <c r="M18" s="849"/>
      <c r="N18" s="849"/>
      <c r="O18" s="850" t="s">
        <v>113</v>
      </c>
      <c r="P18" s="850"/>
      <c r="Q18" s="851"/>
      <c r="R18" s="841" t="s">
        <v>69</v>
      </c>
      <c r="S18" s="841"/>
      <c r="T18" s="841"/>
      <c r="U18" s="841"/>
      <c r="V18" s="841"/>
      <c r="W18" s="852">
        <f>'③入力シート（こちらへ入力）'!$C$14</f>
        <v>0</v>
      </c>
      <c r="X18" s="853"/>
      <c r="Y18" s="853"/>
      <c r="Z18" s="853"/>
      <c r="AA18" s="853"/>
      <c r="AB18" s="853"/>
      <c r="AC18" s="853"/>
      <c r="AD18" s="853"/>
      <c r="AE18" s="853"/>
      <c r="AF18" s="853"/>
      <c r="AG18" s="838" t="s">
        <v>328</v>
      </c>
      <c r="AH18" s="839"/>
      <c r="AI18" s="839"/>
      <c r="AJ18" s="839"/>
      <c r="AK18" s="839"/>
      <c r="AL18" s="840"/>
    </row>
    <row r="19" spans="2:38" ht="17.25" customHeight="1">
      <c r="B19" s="841" t="s">
        <v>121</v>
      </c>
      <c r="C19" s="841"/>
      <c r="D19" s="841"/>
      <c r="E19" s="841"/>
      <c r="F19" s="841"/>
      <c r="G19" s="842">
        <f>'③入力シート（こちらへ入力）'!$C$13</f>
        <v>0</v>
      </c>
      <c r="H19" s="843"/>
      <c r="I19" s="843"/>
      <c r="J19" s="843"/>
      <c r="K19" s="843"/>
      <c r="L19" s="843"/>
      <c r="M19" s="843"/>
      <c r="N19" s="843"/>
      <c r="O19" s="844" t="s">
        <v>240</v>
      </c>
      <c r="P19" s="844"/>
      <c r="Q19" s="845"/>
      <c r="R19" s="846" t="s">
        <v>241</v>
      </c>
      <c r="S19" s="841"/>
      <c r="T19" s="841"/>
      <c r="U19" s="841"/>
      <c r="V19" s="841"/>
      <c r="W19" s="847">
        <f>'③入力シート（こちらへ入力）'!$C$15</f>
        <v>0</v>
      </c>
      <c r="X19" s="847"/>
      <c r="Y19" s="847">
        <f>'③入力シート（こちらへ入力）'!$D$15</f>
        <v>0</v>
      </c>
      <c r="Z19" s="847"/>
      <c r="AA19" s="847">
        <f>'③入力シート（こちらへ入力）'!$E$15</f>
        <v>0</v>
      </c>
      <c r="AB19" s="847"/>
      <c r="AC19" s="847">
        <f>'③入力シート（こちらへ入力）'!$F$15</f>
        <v>0</v>
      </c>
      <c r="AD19" s="847"/>
      <c r="AE19" s="847">
        <f>'③入力シート（こちらへ入力）'!$G$15</f>
        <v>0</v>
      </c>
      <c r="AF19" s="847"/>
      <c r="AG19" s="854" t="s">
        <v>329</v>
      </c>
      <c r="AH19" s="855"/>
      <c r="AI19" s="855"/>
      <c r="AJ19" s="855"/>
      <c r="AK19" s="855"/>
      <c r="AL19" s="856"/>
    </row>
    <row r="20" spans="2:38" ht="17.25" customHeight="1">
      <c r="B20" s="841" t="s">
        <v>243</v>
      </c>
      <c r="C20" s="841"/>
      <c r="D20" s="841"/>
      <c r="E20" s="841"/>
      <c r="F20" s="841"/>
      <c r="G20" s="449" t="s">
        <v>244</v>
      </c>
      <c r="H20" s="860">
        <f>'③入力シート（こちらへ入力）'!$C$16</f>
        <v>0</v>
      </c>
      <c r="I20" s="860"/>
      <c r="J20" s="860"/>
      <c r="K20" s="860"/>
      <c r="L20" s="860"/>
      <c r="M20" s="860"/>
      <c r="N20" s="860"/>
      <c r="O20" s="860"/>
      <c r="P20" s="860"/>
      <c r="Q20" s="861"/>
      <c r="R20" s="841"/>
      <c r="S20" s="841"/>
      <c r="T20" s="841"/>
      <c r="U20" s="841"/>
      <c r="V20" s="841"/>
      <c r="W20" s="847"/>
      <c r="X20" s="847"/>
      <c r="Y20" s="847"/>
      <c r="Z20" s="847"/>
      <c r="AA20" s="847"/>
      <c r="AB20" s="847"/>
      <c r="AC20" s="847"/>
      <c r="AD20" s="847"/>
      <c r="AE20" s="847"/>
      <c r="AF20" s="847"/>
      <c r="AG20" s="857"/>
      <c r="AH20" s="858"/>
      <c r="AI20" s="858"/>
      <c r="AJ20" s="858"/>
      <c r="AK20" s="858"/>
      <c r="AL20" s="859"/>
    </row>
    <row r="21" spans="2:38" ht="17.25" customHeight="1">
      <c r="B21" s="841"/>
      <c r="C21" s="841"/>
      <c r="D21" s="841"/>
      <c r="E21" s="841"/>
      <c r="F21" s="841"/>
      <c r="G21" s="862">
        <f>'③入力シート（こちらへ入力）'!$C$17</f>
        <v>0</v>
      </c>
      <c r="H21" s="863"/>
      <c r="I21" s="863"/>
      <c r="J21" s="863"/>
      <c r="K21" s="863"/>
      <c r="L21" s="863"/>
      <c r="M21" s="863"/>
      <c r="N21" s="863"/>
      <c r="O21" s="863"/>
      <c r="P21" s="863"/>
      <c r="Q21" s="864"/>
      <c r="R21" s="868" t="s">
        <v>245</v>
      </c>
      <c r="S21" s="869"/>
      <c r="T21" s="869"/>
      <c r="U21" s="869"/>
      <c r="V21" s="870"/>
      <c r="W21" s="874">
        <f>'③入力シート（こちらへ入力）'!$C$18</f>
        <v>0</v>
      </c>
      <c r="X21" s="875"/>
      <c r="Y21" s="875"/>
      <c r="Z21" s="875"/>
      <c r="AA21" s="875"/>
      <c r="AB21" s="875"/>
      <c r="AC21" s="875"/>
      <c r="AD21" s="875"/>
      <c r="AE21" s="875"/>
      <c r="AF21" s="875"/>
      <c r="AG21" s="875"/>
      <c r="AH21" s="875"/>
      <c r="AI21" s="875"/>
      <c r="AJ21" s="875"/>
      <c r="AK21" s="875"/>
      <c r="AL21" s="876"/>
    </row>
    <row r="22" spans="2:38" ht="17.25" customHeight="1">
      <c r="B22" s="841"/>
      <c r="C22" s="841"/>
      <c r="D22" s="841"/>
      <c r="E22" s="841"/>
      <c r="F22" s="841"/>
      <c r="G22" s="865"/>
      <c r="H22" s="866"/>
      <c r="I22" s="866"/>
      <c r="J22" s="866"/>
      <c r="K22" s="866"/>
      <c r="L22" s="866"/>
      <c r="M22" s="866"/>
      <c r="N22" s="866"/>
      <c r="O22" s="866"/>
      <c r="P22" s="866"/>
      <c r="Q22" s="867"/>
      <c r="R22" s="871"/>
      <c r="S22" s="872"/>
      <c r="T22" s="872"/>
      <c r="U22" s="872"/>
      <c r="V22" s="873"/>
      <c r="W22" s="877"/>
      <c r="X22" s="878"/>
      <c r="Y22" s="878"/>
      <c r="Z22" s="878"/>
      <c r="AA22" s="878"/>
      <c r="AB22" s="878"/>
      <c r="AC22" s="878"/>
      <c r="AD22" s="878"/>
      <c r="AE22" s="878"/>
      <c r="AF22" s="878"/>
      <c r="AG22" s="878"/>
      <c r="AH22" s="878"/>
      <c r="AI22" s="878"/>
      <c r="AJ22" s="878"/>
      <c r="AK22" s="878"/>
      <c r="AL22" s="879"/>
    </row>
    <row r="23" spans="2:38" s="447" customFormat="1" ht="26.25" customHeight="1">
      <c r="B23" s="880" t="s">
        <v>69</v>
      </c>
      <c r="C23" s="880"/>
      <c r="D23" s="880"/>
      <c r="E23" s="880"/>
      <c r="F23" s="880"/>
      <c r="G23" s="881" t="str">
        <f>'③入力シート（こちらへ入力）'!$C$23&amp;"  "&amp;'③入力シート（こちらへ入力）'!$G$23</f>
        <v xml:space="preserve">  </v>
      </c>
      <c r="H23" s="881"/>
      <c r="I23" s="881"/>
      <c r="J23" s="881"/>
      <c r="K23" s="881"/>
      <c r="L23" s="881"/>
      <c r="M23" s="881"/>
      <c r="N23" s="881"/>
      <c r="O23" s="881"/>
      <c r="P23" s="881"/>
      <c r="Q23" s="881"/>
      <c r="R23" s="880" t="s">
        <v>69</v>
      </c>
      <c r="S23" s="880"/>
      <c r="T23" s="880"/>
      <c r="U23" s="880"/>
      <c r="V23" s="880"/>
      <c r="W23" s="881"/>
      <c r="X23" s="881"/>
      <c r="Y23" s="881"/>
      <c r="Z23" s="881"/>
      <c r="AA23" s="881"/>
      <c r="AB23" s="881"/>
      <c r="AC23" s="881"/>
      <c r="AD23" s="881"/>
      <c r="AE23" s="881"/>
      <c r="AF23" s="881"/>
      <c r="AG23" s="881"/>
      <c r="AH23" s="881"/>
      <c r="AI23" s="881"/>
      <c r="AJ23" s="881"/>
      <c r="AK23" s="881"/>
      <c r="AL23" s="881"/>
    </row>
    <row r="24" spans="2:38" ht="26.25" customHeight="1">
      <c r="B24" s="841" t="s">
        <v>330</v>
      </c>
      <c r="C24" s="841"/>
      <c r="D24" s="841"/>
      <c r="E24" s="841"/>
      <c r="F24" s="841"/>
      <c r="G24" s="881"/>
      <c r="H24" s="881"/>
      <c r="I24" s="881"/>
      <c r="J24" s="881"/>
      <c r="K24" s="881"/>
      <c r="L24" s="881"/>
      <c r="M24" s="881"/>
      <c r="N24" s="881"/>
      <c r="O24" s="881"/>
      <c r="P24" s="881"/>
      <c r="Q24" s="881"/>
      <c r="R24" s="841" t="s">
        <v>331</v>
      </c>
      <c r="S24" s="841"/>
      <c r="T24" s="841"/>
      <c r="U24" s="841"/>
      <c r="V24" s="841"/>
      <c r="W24" s="881" t="str">
        <f>'③入力シート（こちらへ入力）'!$C$28&amp;"　"&amp;'③入力シート（こちらへ入力）'!$G$28</f>
        <v>　</v>
      </c>
      <c r="X24" s="881"/>
      <c r="Y24" s="881"/>
      <c r="Z24" s="881"/>
      <c r="AA24" s="881"/>
      <c r="AB24" s="881"/>
      <c r="AC24" s="881"/>
      <c r="AD24" s="881"/>
      <c r="AE24" s="881"/>
      <c r="AF24" s="881"/>
      <c r="AG24" s="881"/>
      <c r="AH24" s="881"/>
      <c r="AI24" s="881"/>
      <c r="AJ24" s="881"/>
      <c r="AK24" s="881"/>
      <c r="AL24" s="881"/>
    </row>
    <row r="26" spans="2:38">
      <c r="B26" s="450" t="s">
        <v>332</v>
      </c>
      <c r="M26" s="451"/>
      <c r="N26" s="451"/>
      <c r="O26" s="451"/>
      <c r="P26" s="451"/>
      <c r="Q26" s="451"/>
      <c r="AD26" s="451"/>
    </row>
    <row r="27" spans="2:38">
      <c r="B27" s="882"/>
      <c r="C27" s="882"/>
      <c r="D27" s="882"/>
      <c r="E27" s="882"/>
      <c r="F27" s="882"/>
    </row>
    <row r="28" spans="2:38" s="447" customFormat="1" ht="15" customHeight="1">
      <c r="B28" s="883" t="s">
        <v>333</v>
      </c>
      <c r="C28" s="883"/>
      <c r="D28" s="883"/>
      <c r="E28" s="883"/>
      <c r="F28" s="883"/>
      <c r="G28" s="883" t="s">
        <v>334</v>
      </c>
      <c r="H28" s="883"/>
      <c r="I28" s="883"/>
      <c r="J28" s="883"/>
      <c r="K28" s="883"/>
      <c r="L28" s="883"/>
      <c r="M28" s="883"/>
      <c r="N28" s="883"/>
      <c r="O28" s="883"/>
      <c r="P28" s="883"/>
      <c r="Q28" s="883"/>
      <c r="R28" s="883" t="s">
        <v>252</v>
      </c>
      <c r="S28" s="883"/>
      <c r="T28" s="883"/>
      <c r="U28" s="883"/>
      <c r="V28" s="883"/>
      <c r="W28" s="883"/>
      <c r="X28" s="883"/>
      <c r="Y28" s="883" t="s">
        <v>335</v>
      </c>
      <c r="Z28" s="883"/>
      <c r="AA28" s="883"/>
      <c r="AB28" s="883" t="s">
        <v>336</v>
      </c>
      <c r="AC28" s="883"/>
      <c r="AD28" s="883"/>
      <c r="AE28" s="883" t="s">
        <v>337</v>
      </c>
      <c r="AF28" s="883"/>
      <c r="AG28" s="883"/>
      <c r="AH28" s="883"/>
      <c r="AI28" s="883"/>
      <c r="AJ28" s="883"/>
      <c r="AK28" s="883"/>
      <c r="AL28" s="883"/>
    </row>
    <row r="29" spans="2:38" ht="37.5" customHeight="1">
      <c r="B29" s="885"/>
      <c r="C29" s="885"/>
      <c r="D29" s="885"/>
      <c r="E29" s="885"/>
      <c r="F29" s="885"/>
      <c r="G29" s="886"/>
      <c r="H29" s="887"/>
      <c r="I29" s="887"/>
      <c r="J29" s="887"/>
      <c r="K29" s="887"/>
      <c r="L29" s="887"/>
      <c r="M29" s="887"/>
      <c r="N29" s="887"/>
      <c r="O29" s="887"/>
      <c r="P29" s="887"/>
      <c r="Q29" s="888"/>
      <c r="R29" s="886"/>
      <c r="S29" s="887"/>
      <c r="T29" s="887"/>
      <c r="U29" s="887"/>
      <c r="V29" s="887"/>
      <c r="W29" s="887"/>
      <c r="X29" s="888"/>
      <c r="Y29" s="886"/>
      <c r="Z29" s="887"/>
      <c r="AA29" s="888"/>
      <c r="AB29" s="886"/>
      <c r="AC29" s="887"/>
      <c r="AD29" s="887"/>
      <c r="AE29" s="452" t="s">
        <v>338</v>
      </c>
      <c r="AF29" s="453"/>
      <c r="AG29" s="454" t="s">
        <v>257</v>
      </c>
      <c r="AH29" s="887"/>
      <c r="AI29" s="887"/>
      <c r="AJ29" s="454" t="s">
        <v>257</v>
      </c>
      <c r="AK29" s="887"/>
      <c r="AL29" s="888"/>
    </row>
    <row r="30" spans="2:38">
      <c r="B30" s="455"/>
    </row>
    <row r="31" spans="2:38" ht="15" customHeight="1">
      <c r="B31" s="883" t="s">
        <v>333</v>
      </c>
      <c r="C31" s="883"/>
      <c r="D31" s="883"/>
      <c r="E31" s="883"/>
      <c r="F31" s="883"/>
      <c r="G31" s="883" t="s">
        <v>334</v>
      </c>
      <c r="H31" s="883"/>
      <c r="I31" s="883"/>
      <c r="J31" s="883"/>
      <c r="K31" s="883"/>
      <c r="L31" s="883"/>
      <c r="M31" s="883"/>
      <c r="N31" s="883"/>
      <c r="O31" s="883"/>
      <c r="P31" s="883"/>
      <c r="Q31" s="883"/>
      <c r="R31" s="883" t="s">
        <v>252</v>
      </c>
      <c r="S31" s="883"/>
      <c r="T31" s="883"/>
      <c r="U31" s="883"/>
      <c r="V31" s="883"/>
      <c r="W31" s="883"/>
      <c r="X31" s="883"/>
      <c r="Y31" s="883" t="s">
        <v>335</v>
      </c>
      <c r="Z31" s="883"/>
      <c r="AA31" s="883"/>
      <c r="AB31" s="883" t="s">
        <v>336</v>
      </c>
      <c r="AC31" s="883"/>
      <c r="AD31" s="883"/>
      <c r="AE31" s="884" t="s">
        <v>337</v>
      </c>
      <c r="AF31" s="884"/>
      <c r="AG31" s="884"/>
      <c r="AH31" s="884"/>
      <c r="AI31" s="884"/>
      <c r="AJ31" s="884"/>
      <c r="AK31" s="884"/>
      <c r="AL31" s="884"/>
    </row>
    <row r="32" spans="2:38" ht="37.5" customHeight="1">
      <c r="B32" s="885"/>
      <c r="C32" s="885"/>
      <c r="D32" s="885"/>
      <c r="E32" s="885"/>
      <c r="F32" s="885"/>
      <c r="G32" s="886"/>
      <c r="H32" s="887"/>
      <c r="I32" s="887"/>
      <c r="J32" s="887"/>
      <c r="K32" s="887"/>
      <c r="L32" s="887"/>
      <c r="M32" s="887"/>
      <c r="N32" s="887"/>
      <c r="O32" s="887"/>
      <c r="P32" s="887"/>
      <c r="Q32" s="888"/>
      <c r="R32" s="886"/>
      <c r="S32" s="887"/>
      <c r="T32" s="887"/>
      <c r="U32" s="887"/>
      <c r="V32" s="887"/>
      <c r="W32" s="887"/>
      <c r="X32" s="888"/>
      <c r="Y32" s="886"/>
      <c r="Z32" s="887"/>
      <c r="AA32" s="888"/>
      <c r="AB32" s="886"/>
      <c r="AC32" s="887"/>
      <c r="AD32" s="887"/>
      <c r="AE32" s="452" t="s">
        <v>338</v>
      </c>
      <c r="AF32" s="456"/>
      <c r="AG32" s="454" t="s">
        <v>257</v>
      </c>
      <c r="AH32" s="887"/>
      <c r="AI32" s="887"/>
      <c r="AJ32" s="454" t="s">
        <v>257</v>
      </c>
      <c r="AK32" s="887"/>
      <c r="AL32" s="888"/>
    </row>
    <row r="33" spans="2:38">
      <c r="B33" s="455"/>
    </row>
    <row r="34" spans="2:38">
      <c r="B34" s="883" t="s">
        <v>333</v>
      </c>
      <c r="C34" s="883"/>
      <c r="D34" s="883"/>
      <c r="E34" s="883"/>
      <c r="F34" s="883"/>
      <c r="G34" s="883" t="s">
        <v>334</v>
      </c>
      <c r="H34" s="883"/>
      <c r="I34" s="883"/>
      <c r="J34" s="883"/>
      <c r="K34" s="883"/>
      <c r="L34" s="883"/>
      <c r="M34" s="883"/>
      <c r="N34" s="883"/>
      <c r="O34" s="883"/>
      <c r="P34" s="883"/>
      <c r="Q34" s="883"/>
      <c r="R34" s="883" t="s">
        <v>252</v>
      </c>
      <c r="S34" s="883"/>
      <c r="T34" s="883"/>
      <c r="U34" s="883"/>
      <c r="V34" s="883"/>
      <c r="W34" s="883"/>
      <c r="X34" s="883"/>
      <c r="Y34" s="883" t="s">
        <v>335</v>
      </c>
      <c r="Z34" s="883"/>
      <c r="AA34" s="883"/>
      <c r="AB34" s="883" t="s">
        <v>336</v>
      </c>
      <c r="AC34" s="883"/>
      <c r="AD34" s="883"/>
      <c r="AE34" s="883" t="s">
        <v>337</v>
      </c>
      <c r="AF34" s="883"/>
      <c r="AG34" s="883"/>
      <c r="AH34" s="883"/>
      <c r="AI34" s="883"/>
      <c r="AJ34" s="883"/>
      <c r="AK34" s="883"/>
      <c r="AL34" s="883"/>
    </row>
    <row r="35" spans="2:38" ht="37.5" customHeight="1">
      <c r="B35" s="885"/>
      <c r="C35" s="885"/>
      <c r="D35" s="885"/>
      <c r="E35" s="885"/>
      <c r="F35" s="885"/>
      <c r="G35" s="886"/>
      <c r="H35" s="887"/>
      <c r="I35" s="887"/>
      <c r="J35" s="887"/>
      <c r="K35" s="887"/>
      <c r="L35" s="887"/>
      <c r="M35" s="887"/>
      <c r="N35" s="887"/>
      <c r="O35" s="887"/>
      <c r="P35" s="887"/>
      <c r="Q35" s="888"/>
      <c r="R35" s="886"/>
      <c r="S35" s="887"/>
      <c r="T35" s="887"/>
      <c r="U35" s="887"/>
      <c r="V35" s="887"/>
      <c r="W35" s="887"/>
      <c r="X35" s="888"/>
      <c r="Y35" s="886"/>
      <c r="Z35" s="887"/>
      <c r="AA35" s="888"/>
      <c r="AB35" s="886"/>
      <c r="AC35" s="887"/>
      <c r="AD35" s="887"/>
      <c r="AE35" s="452" t="s">
        <v>338</v>
      </c>
      <c r="AF35" s="456"/>
      <c r="AG35" s="454" t="s">
        <v>257</v>
      </c>
      <c r="AH35" s="887"/>
      <c r="AI35" s="887"/>
      <c r="AJ35" s="454" t="s">
        <v>257</v>
      </c>
      <c r="AK35" s="887"/>
      <c r="AL35" s="888"/>
    </row>
    <row r="37" spans="2:38">
      <c r="B37" s="883" t="s">
        <v>333</v>
      </c>
      <c r="C37" s="883"/>
      <c r="D37" s="883"/>
      <c r="E37" s="883"/>
      <c r="F37" s="883"/>
      <c r="G37" s="883" t="s">
        <v>334</v>
      </c>
      <c r="H37" s="883"/>
      <c r="I37" s="883"/>
      <c r="J37" s="883"/>
      <c r="K37" s="883"/>
      <c r="L37" s="883"/>
      <c r="M37" s="883"/>
      <c r="N37" s="883"/>
      <c r="O37" s="883"/>
      <c r="P37" s="883"/>
      <c r="Q37" s="883"/>
      <c r="R37" s="883" t="s">
        <v>252</v>
      </c>
      <c r="S37" s="883"/>
      <c r="T37" s="883"/>
      <c r="U37" s="883"/>
      <c r="V37" s="883"/>
      <c r="W37" s="883"/>
      <c r="X37" s="883"/>
      <c r="Y37" s="883" t="s">
        <v>335</v>
      </c>
      <c r="Z37" s="883"/>
      <c r="AA37" s="883"/>
      <c r="AB37" s="883" t="s">
        <v>336</v>
      </c>
      <c r="AC37" s="883"/>
      <c r="AD37" s="883"/>
      <c r="AE37" s="883" t="s">
        <v>337</v>
      </c>
      <c r="AF37" s="883"/>
      <c r="AG37" s="883"/>
      <c r="AH37" s="883"/>
      <c r="AI37" s="883"/>
      <c r="AJ37" s="883"/>
      <c r="AK37" s="883"/>
      <c r="AL37" s="883"/>
    </row>
    <row r="38" spans="2:38" ht="37.5" customHeight="1">
      <c r="B38" s="885"/>
      <c r="C38" s="885"/>
      <c r="D38" s="885"/>
      <c r="E38" s="885"/>
      <c r="F38" s="885"/>
      <c r="G38" s="886"/>
      <c r="H38" s="887"/>
      <c r="I38" s="887"/>
      <c r="J38" s="887"/>
      <c r="K38" s="887"/>
      <c r="L38" s="887"/>
      <c r="M38" s="887"/>
      <c r="N38" s="887"/>
      <c r="O38" s="887"/>
      <c r="P38" s="887"/>
      <c r="Q38" s="888"/>
      <c r="R38" s="886"/>
      <c r="S38" s="887"/>
      <c r="T38" s="887"/>
      <c r="U38" s="887"/>
      <c r="V38" s="887"/>
      <c r="W38" s="887"/>
      <c r="X38" s="888"/>
      <c r="Y38" s="886"/>
      <c r="Z38" s="887"/>
      <c r="AA38" s="888"/>
      <c r="AB38" s="886"/>
      <c r="AC38" s="887"/>
      <c r="AD38" s="887"/>
      <c r="AE38" s="452" t="s">
        <v>338</v>
      </c>
      <c r="AF38" s="456"/>
      <c r="AG38" s="454" t="s">
        <v>257</v>
      </c>
      <c r="AH38" s="887"/>
      <c r="AI38" s="887"/>
      <c r="AJ38" s="454" t="s">
        <v>257</v>
      </c>
      <c r="AK38" s="887"/>
      <c r="AL38" s="888"/>
    </row>
    <row r="39" spans="2:38">
      <c r="B39" s="450"/>
    </row>
    <row r="40" spans="2:38">
      <c r="B40" s="450"/>
      <c r="C40" s="450"/>
      <c r="D40" s="450"/>
      <c r="E40" s="450" t="s">
        <v>339</v>
      </c>
      <c r="F40" s="450"/>
      <c r="T40" s="882"/>
      <c r="U40" s="882"/>
      <c r="V40" s="882"/>
      <c r="W40" s="882"/>
      <c r="X40" s="882"/>
    </row>
    <row r="41" spans="2:38">
      <c r="B41" s="447"/>
      <c r="C41" s="447"/>
      <c r="D41" s="447"/>
    </row>
    <row r="42" spans="2:38">
      <c r="B42" s="447"/>
      <c r="C42" s="447"/>
      <c r="D42" s="447"/>
    </row>
    <row r="43" spans="2:38" hidden="1"/>
    <row r="44" spans="2:38" hidden="1">
      <c r="B44" s="457" t="s">
        <v>340</v>
      </c>
    </row>
    <row r="45" spans="2:38" hidden="1">
      <c r="B45" s="457" t="s">
        <v>341</v>
      </c>
    </row>
    <row r="46" spans="2:38" hidden="1">
      <c r="B46" s="457" t="s">
        <v>342</v>
      </c>
    </row>
    <row r="47" spans="2:38" hidden="1">
      <c r="B47" s="457" t="s">
        <v>343</v>
      </c>
    </row>
    <row r="48" spans="2:38" hidden="1">
      <c r="B48" s="457" t="s">
        <v>344</v>
      </c>
    </row>
    <row r="49" spans="2:2" hidden="1">
      <c r="B49" s="457" t="s">
        <v>345</v>
      </c>
    </row>
    <row r="50" spans="2:2" hidden="1">
      <c r="B50" s="255"/>
    </row>
    <row r="51" spans="2:2" hidden="1"/>
  </sheetData>
  <sheetProtection algorithmName="SHA-512" hashValue="CQcsrsJRv7MnRofmXvYfGyNZ4eQhKYUv7eUFP9aDsgaWVaAls9JaW379GqDBcDtW/whL+TDX9j/8YD9jZ/HJBw==" saltValue="kIvGTcOuEjAzBfoBJcWLcg==" spinCount="100000" sheet="1" objects="1" scenarios="1"/>
  <mergeCells count="94">
    <mergeCell ref="AK38:AL38"/>
    <mergeCell ref="T40:X40"/>
    <mergeCell ref="B38:F38"/>
    <mergeCell ref="G38:Q38"/>
    <mergeCell ref="R38:X38"/>
    <mergeCell ref="Y38:AA38"/>
    <mergeCell ref="AB38:AD38"/>
    <mergeCell ref="AH38:AI38"/>
    <mergeCell ref="AK35:AL35"/>
    <mergeCell ref="B37:F37"/>
    <mergeCell ref="G37:Q37"/>
    <mergeCell ref="R37:X37"/>
    <mergeCell ref="Y37:AA37"/>
    <mergeCell ref="AB37:AD37"/>
    <mergeCell ref="AE37:AL37"/>
    <mergeCell ref="B35:F35"/>
    <mergeCell ref="G35:Q35"/>
    <mergeCell ref="R35:X35"/>
    <mergeCell ref="Y35:AA35"/>
    <mergeCell ref="AB35:AD35"/>
    <mergeCell ref="AH35:AI35"/>
    <mergeCell ref="AK32:AL32"/>
    <mergeCell ref="B34:F34"/>
    <mergeCell ref="G34:Q34"/>
    <mergeCell ref="R34:X34"/>
    <mergeCell ref="Y34:AA34"/>
    <mergeCell ref="AB34:AD34"/>
    <mergeCell ref="AE34:AL34"/>
    <mergeCell ref="B32:F32"/>
    <mergeCell ref="G32:Q32"/>
    <mergeCell ref="R32:X32"/>
    <mergeCell ref="Y32:AA32"/>
    <mergeCell ref="AB32:AD32"/>
    <mergeCell ref="AH32:AI32"/>
    <mergeCell ref="AE31:AL31"/>
    <mergeCell ref="AE28:AL28"/>
    <mergeCell ref="B29:F29"/>
    <mergeCell ref="G29:Q29"/>
    <mergeCell ref="R29:X29"/>
    <mergeCell ref="Y29:AA29"/>
    <mergeCell ref="AB29:AD29"/>
    <mergeCell ref="AH29:AI29"/>
    <mergeCell ref="AK29:AL29"/>
    <mergeCell ref="AB28:AD28"/>
    <mergeCell ref="B31:F31"/>
    <mergeCell ref="G31:Q31"/>
    <mergeCell ref="R31:X31"/>
    <mergeCell ref="Y31:AA31"/>
    <mergeCell ref="AB31:AD31"/>
    <mergeCell ref="B27:F27"/>
    <mergeCell ref="B28:F28"/>
    <mergeCell ref="G28:Q28"/>
    <mergeCell ref="R28:X28"/>
    <mergeCell ref="Y28:AA28"/>
    <mergeCell ref="B23:F23"/>
    <mergeCell ref="G23:Q23"/>
    <mergeCell ref="R23:V23"/>
    <mergeCell ref="W23:AL23"/>
    <mergeCell ref="B24:F24"/>
    <mergeCell ref="G24:Q24"/>
    <mergeCell ref="R24:V24"/>
    <mergeCell ref="W24:AL24"/>
    <mergeCell ref="B20:F22"/>
    <mergeCell ref="H20:Q20"/>
    <mergeCell ref="G21:Q22"/>
    <mergeCell ref="R21:V22"/>
    <mergeCell ref="W21:AL22"/>
    <mergeCell ref="AG18:AL18"/>
    <mergeCell ref="B19:F19"/>
    <mergeCell ref="G19:N19"/>
    <mergeCell ref="O19:Q19"/>
    <mergeCell ref="R19:V20"/>
    <mergeCell ref="W19:X20"/>
    <mergeCell ref="Y19:Z20"/>
    <mergeCell ref="AA19:AB20"/>
    <mergeCell ref="AC19:AD20"/>
    <mergeCell ref="AE19:AF20"/>
    <mergeCell ref="B18:F18"/>
    <mergeCell ref="G18:N18"/>
    <mergeCell ref="O18:Q18"/>
    <mergeCell ref="R18:V18"/>
    <mergeCell ref="W18:AF18"/>
    <mergeCell ref="AG19:AL20"/>
    <mergeCell ref="B9:Z9"/>
    <mergeCell ref="AD14:AD16"/>
    <mergeCell ref="C15:L16"/>
    <mergeCell ref="M15:Q16"/>
    <mergeCell ref="R15:AC16"/>
    <mergeCell ref="AE7:AL8"/>
    <mergeCell ref="G1:AA2"/>
    <mergeCell ref="AE2:AL3"/>
    <mergeCell ref="F3:AB4"/>
    <mergeCell ref="AE4:AL6"/>
    <mergeCell ref="G5:AA6"/>
  </mergeCells>
  <phoneticPr fontId="2"/>
  <conditionalFormatting sqref="AE4:AL6 C15:L16 G18:N19 W18:AF20 H20:Q20 G21:Q22 W21:AL22">
    <cfRule type="cellIs" dxfId="0" priority="1" operator="equal">
      <formula>0</formula>
    </cfRule>
  </conditionalFormatting>
  <dataValidations count="9">
    <dataValidation type="list" allowBlank="1" showInputMessage="1" showErrorMessage="1" sqref="B38:F38 B29:F29 B32:F32 B35:F35">
      <formula1>"団体,個人"</formula1>
    </dataValidation>
    <dataValidation type="list" allowBlank="1" showInputMessage="1" showErrorMessage="1" sqref="Y29:AA29 Y32:AA32 Y35:AA35 Y38:AA38">
      <formula1>"1,2"</formula1>
    </dataValidation>
    <dataValidation type="list" allowBlank="1" showInputMessage="1" showErrorMessage="1" sqref="AB29:AD29 AB32:AD32 AB35:AD35 AB38:AD38">
      <formula1>"15,16,17,18"</formula1>
    </dataValidation>
    <dataValidation type="list" allowBlank="1" showInputMessage="1" showErrorMessage="1" sqref="AH29:AI29 AH32:AI32 AH35:AI35 AH38:AI38">
      <formula1>"4,5,6,7,8,9,10,11,12,1,2,3"</formula1>
    </dataValidation>
    <dataValidation type="list" allowBlank="1" showInputMessage="1" showErrorMessage="1" sqref="AK29:AL29 AK32:AL32 AK35:AL35 AK38:AL38">
      <formula1>"1,2,3,4,5,6,7,8,9,10,11,12,13,14,15,16,17,18,19,20,21,22,23,24,25,26,27,28,29,30,31"</formula1>
    </dataValidation>
    <dataValidation imeMode="fullKatakana" allowBlank="1" showInputMessage="1" showErrorMessage="1" sqref="R29:X29 R32:X32 R35:X35 R38:X38 G23:Q23 W23:AL23"/>
    <dataValidation imeMode="on" allowBlank="1" showInputMessage="1" showErrorMessage="1" sqref="G29:Q29 G32:Q32 G35:Q35 G38:Q38 G24:Q24 W24:AL24"/>
    <dataValidation type="list" allowBlank="1" showInputMessage="1" showErrorMessage="1" sqref="C13">
      <formula1>"○"</formula1>
    </dataValidation>
    <dataValidation type="list" allowBlank="1" showInputMessage="1" showErrorMessage="1" sqref="AF29 AF32 AF35 AF38">
      <formula1>"17,18,19,20"</formula1>
    </dataValidation>
  </dataValidations>
  <printOptions horizontalCentered="1"/>
  <pageMargins left="0.43307086614173229" right="0.43307086614173229"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BO149"/>
  <sheetViews>
    <sheetView showGridLines="0" zoomScaleNormal="100" zoomScaleSheetLayoutView="70" workbookViewId="0">
      <selection activeCell="P38" sqref="P38"/>
    </sheetView>
  </sheetViews>
  <sheetFormatPr defaultColWidth="3.375" defaultRowHeight="18.75" customHeight="1"/>
  <cols>
    <col min="1" max="1" width="3.75" style="7" customWidth="1"/>
    <col min="2" max="2" width="16.625" style="7" customWidth="1"/>
    <col min="3" max="15" width="4.5" style="7" customWidth="1"/>
    <col min="16" max="16" width="5.5" style="7" customWidth="1"/>
    <col min="17" max="17" width="7.875" style="7" customWidth="1"/>
    <col min="18" max="18" width="1.25" style="7" customWidth="1"/>
    <col min="19" max="20" width="7.875" style="7" customWidth="1"/>
    <col min="21" max="21" width="1.25" style="7" customWidth="1"/>
    <col min="22" max="22" width="7.875" style="7" customWidth="1"/>
    <col min="23" max="24" width="4.5" style="7" customWidth="1"/>
    <col min="25" max="25" width="2.75" style="7" customWidth="1"/>
    <col min="26" max="26" width="4.5" style="7" customWidth="1"/>
    <col min="27" max="27" width="2.75" style="7" customWidth="1"/>
    <col min="28" max="28" width="4.5" style="7" customWidth="1"/>
    <col min="29" max="29" width="2.5" style="7" customWidth="1"/>
    <col min="30" max="30" width="4.5" style="7" customWidth="1"/>
    <col min="31" max="31" width="2.5" style="7" customWidth="1"/>
    <col min="32" max="32" width="4.5" style="7" customWidth="1"/>
    <col min="33" max="35" width="7.75" style="7" customWidth="1"/>
    <col min="36" max="36" width="4.5" style="7" customWidth="1"/>
    <col min="37" max="39" width="3.375" style="7" customWidth="1"/>
    <col min="40" max="41" width="3.375" style="7" hidden="1" customWidth="1"/>
    <col min="42" max="42" width="5.375" style="7" hidden="1" customWidth="1"/>
    <col min="43" max="47" width="3.375" style="7" hidden="1" customWidth="1"/>
    <col min="48" max="50" width="6.5" style="7" hidden="1" customWidth="1"/>
    <col min="51" max="51" width="14.25" style="7" hidden="1" customWidth="1"/>
    <col min="52" max="52" width="11.25" style="7" hidden="1" customWidth="1"/>
    <col min="53" max="53" width="3.5" style="7" hidden="1" customWidth="1"/>
    <col min="54" max="54" width="5.75" style="7" hidden="1" customWidth="1"/>
    <col min="55" max="56" width="5.125" style="7" hidden="1" customWidth="1"/>
    <col min="57" max="60" width="3.375" style="7" hidden="1" customWidth="1"/>
    <col min="61" max="61" width="5.375" style="7" hidden="1" customWidth="1"/>
    <col min="62" max="67" width="3.375" style="7" hidden="1" customWidth="1"/>
    <col min="68" max="69" width="0" style="7" hidden="1" customWidth="1"/>
    <col min="70" max="16384" width="3.375" style="7"/>
  </cols>
  <sheetData>
    <row r="2" spans="1:61" ht="18.75" customHeight="1">
      <c r="AY2" s="9" t="s">
        <v>43</v>
      </c>
      <c r="AZ2" s="10">
        <v>45313</v>
      </c>
    </row>
    <row r="4" spans="1:61" ht="18.75" customHeight="1">
      <c r="B4" s="11" t="s">
        <v>44</v>
      </c>
      <c r="C4" s="11"/>
      <c r="D4" s="11"/>
      <c r="E4" s="11"/>
      <c r="F4" s="11"/>
      <c r="G4" s="11"/>
      <c r="H4" s="11"/>
      <c r="I4" s="11"/>
      <c r="J4" s="11"/>
      <c r="K4" s="11"/>
      <c r="L4" s="11"/>
      <c r="P4" s="11" t="s">
        <v>45</v>
      </c>
      <c r="Q4" s="11"/>
      <c r="R4" s="11"/>
      <c r="S4" s="11"/>
      <c r="T4" s="11"/>
      <c r="U4" s="11"/>
      <c r="V4" s="11"/>
      <c r="W4" s="11"/>
      <c r="X4" s="11"/>
      <c r="Y4" s="11"/>
      <c r="Z4" s="11"/>
      <c r="AA4" s="11"/>
      <c r="AB4" s="11"/>
      <c r="AC4" s="11"/>
      <c r="AD4" s="11"/>
      <c r="AE4" s="11"/>
      <c r="AF4" s="11"/>
      <c r="AG4" s="11"/>
      <c r="AH4" s="11"/>
      <c r="AI4" s="11"/>
      <c r="AQ4" s="12"/>
      <c r="AR4" s="12"/>
      <c r="AS4" s="12"/>
      <c r="AT4" s="12"/>
      <c r="AU4" s="12"/>
      <c r="AV4" s="12"/>
      <c r="AW4" s="12"/>
      <c r="AX4" s="12"/>
      <c r="AY4" s="12"/>
      <c r="AZ4" s="12"/>
      <c r="BA4" s="12"/>
      <c r="BB4" s="12"/>
      <c r="BC4" s="12"/>
      <c r="BD4" s="12"/>
      <c r="BE4" s="12"/>
      <c r="BF4" s="12"/>
      <c r="BG4" s="12"/>
      <c r="BH4" s="12"/>
      <c r="BI4" s="12"/>
    </row>
    <row r="5" spans="1:61" ht="18.75" customHeight="1">
      <c r="P5" s="13"/>
      <c r="Q5" s="491" t="s">
        <v>46</v>
      </c>
      <c r="R5" s="493"/>
      <c r="S5" s="493" t="s">
        <v>47</v>
      </c>
      <c r="T5" s="495" t="s">
        <v>48</v>
      </c>
      <c r="U5" s="497"/>
      <c r="V5" s="499" t="s">
        <v>49</v>
      </c>
      <c r="W5" s="501" t="s">
        <v>50</v>
      </c>
      <c r="X5" s="491" t="s">
        <v>51</v>
      </c>
      <c r="Y5" s="502"/>
      <c r="Z5" s="504" t="s">
        <v>52</v>
      </c>
      <c r="AA5" s="493"/>
      <c r="AB5" s="493"/>
      <c r="AC5" s="493"/>
      <c r="AD5" s="493"/>
      <c r="AE5" s="502"/>
      <c r="AF5" s="504" t="s">
        <v>53</v>
      </c>
      <c r="AG5" s="534" t="s">
        <v>54</v>
      </c>
      <c r="AH5" s="536" t="s">
        <v>55</v>
      </c>
      <c r="AI5" s="485" t="s">
        <v>56</v>
      </c>
    </row>
    <row r="6" spans="1:61" ht="18.75" customHeight="1">
      <c r="B6" s="14" t="s">
        <v>57</v>
      </c>
      <c r="C6" s="15" t="s">
        <v>58</v>
      </c>
      <c r="D6" s="16">
        <v>6</v>
      </c>
      <c r="E6" s="17" t="s">
        <v>59</v>
      </c>
      <c r="F6" s="16">
        <v>1</v>
      </c>
      <c r="G6" s="18" t="s">
        <v>60</v>
      </c>
      <c r="H6" s="16">
        <v>16</v>
      </c>
      <c r="I6" s="18" t="s">
        <v>61</v>
      </c>
      <c r="P6" s="19"/>
      <c r="Q6" s="492"/>
      <c r="R6" s="494"/>
      <c r="S6" s="494"/>
      <c r="T6" s="496"/>
      <c r="U6" s="498"/>
      <c r="V6" s="500"/>
      <c r="W6" s="494"/>
      <c r="X6" s="492"/>
      <c r="Y6" s="503"/>
      <c r="Z6" s="487" t="s">
        <v>62</v>
      </c>
      <c r="AA6" s="488"/>
      <c r="AB6" s="487" t="s">
        <v>63</v>
      </c>
      <c r="AC6" s="489"/>
      <c r="AD6" s="487" t="s">
        <v>64</v>
      </c>
      <c r="AE6" s="488"/>
      <c r="AF6" s="496"/>
      <c r="AG6" s="535"/>
      <c r="AH6" s="537"/>
      <c r="AI6" s="486"/>
      <c r="AQ6" s="7" t="s">
        <v>65</v>
      </c>
      <c r="AV6" s="20" t="s">
        <v>66</v>
      </c>
      <c r="AW6" s="20" t="s">
        <v>67</v>
      </c>
      <c r="AX6" s="20" t="s">
        <v>56</v>
      </c>
      <c r="AY6" s="20" t="s">
        <v>68</v>
      </c>
      <c r="AZ6" s="20" t="s">
        <v>69</v>
      </c>
      <c r="BA6" s="20"/>
      <c r="BB6" s="20" t="s">
        <v>51</v>
      </c>
      <c r="BC6" s="521" t="s">
        <v>70</v>
      </c>
      <c r="BD6" s="521"/>
      <c r="BE6" s="521"/>
      <c r="BF6" s="521"/>
      <c r="BG6" s="521"/>
      <c r="BH6" s="521"/>
      <c r="BI6" s="20" t="s">
        <v>71</v>
      </c>
    </row>
    <row r="7" spans="1:61" ht="18.75" customHeight="1">
      <c r="P7" s="21">
        <v>1</v>
      </c>
      <c r="Q7" s="22" t="s">
        <v>72</v>
      </c>
      <c r="R7" s="23"/>
      <c r="S7" s="24" t="s">
        <v>73</v>
      </c>
      <c r="T7" s="25" t="s">
        <v>74</v>
      </c>
      <c r="U7" s="23"/>
      <c r="V7" s="26" t="s">
        <v>75</v>
      </c>
      <c r="W7" s="27" t="s">
        <v>76</v>
      </c>
      <c r="X7" s="28">
        <v>2</v>
      </c>
      <c r="Y7" s="29" t="s">
        <v>62</v>
      </c>
      <c r="Z7" s="221">
        <v>2006</v>
      </c>
      <c r="AA7" s="30" t="s">
        <v>62</v>
      </c>
      <c r="AB7" s="31">
        <v>8</v>
      </c>
      <c r="AC7" s="32" t="s">
        <v>63</v>
      </c>
      <c r="AD7" s="33">
        <v>20</v>
      </c>
      <c r="AE7" s="34" t="s">
        <v>64</v>
      </c>
      <c r="AF7" s="35">
        <f>IF(Z7="","",DATEDIF(DATE(Z7,AB7,AD7),$AZ$2,"y"))</f>
        <v>17</v>
      </c>
      <c r="AG7" s="36" t="s">
        <v>77</v>
      </c>
      <c r="AH7" s="37" t="s">
        <v>78</v>
      </c>
      <c r="AI7" s="38" t="s">
        <v>79</v>
      </c>
      <c r="AQ7" s="7" t="s">
        <v>80</v>
      </c>
      <c r="AV7" s="7" t="str">
        <f t="shared" ref="AV7:AX27" si="0">AG7</f>
        <v>団１</v>
      </c>
      <c r="AW7" s="7" t="str">
        <f t="shared" si="0"/>
        <v>個1</v>
      </c>
      <c r="AX7" s="7" t="str">
        <f t="shared" si="0"/>
        <v>女</v>
      </c>
      <c r="AY7" s="7" t="str">
        <f>Q7&amp;"　"&amp;S7</f>
        <v>伊丹　華子</v>
      </c>
      <c r="AZ7" s="7" t="str">
        <f>T7&amp;"　"&amp;V7</f>
        <v>イタミ　ハナコ</v>
      </c>
      <c r="BA7" s="7" t="str">
        <f>W7</f>
        <v>無</v>
      </c>
      <c r="BB7" s="7">
        <f>X7</f>
        <v>2</v>
      </c>
      <c r="BC7" s="7">
        <f>Z7</f>
        <v>2006</v>
      </c>
      <c r="BD7" s="7" t="s">
        <v>62</v>
      </c>
      <c r="BE7" s="7">
        <f t="shared" ref="BE7:BE27" si="1">AB7</f>
        <v>8</v>
      </c>
      <c r="BF7" s="7" t="s">
        <v>81</v>
      </c>
      <c r="BG7" s="7">
        <f t="shared" ref="BG7:BG27" si="2">AD7</f>
        <v>20</v>
      </c>
      <c r="BH7" s="7" t="s">
        <v>61</v>
      </c>
      <c r="BI7" s="7">
        <f t="shared" ref="BI7:BI27" si="3">AF7</f>
        <v>17</v>
      </c>
    </row>
    <row r="8" spans="1:61" ht="18.75" customHeight="1">
      <c r="B8" s="14" t="s">
        <v>82</v>
      </c>
      <c r="C8" s="538" t="s">
        <v>83</v>
      </c>
      <c r="D8" s="539"/>
      <c r="E8" s="540"/>
      <c r="F8" s="39"/>
      <c r="P8" s="40">
        <v>2</v>
      </c>
      <c r="Q8" s="41" t="s">
        <v>84</v>
      </c>
      <c r="R8" s="42"/>
      <c r="S8" s="43" t="s">
        <v>85</v>
      </c>
      <c r="T8" s="44" t="s">
        <v>86</v>
      </c>
      <c r="U8" s="42"/>
      <c r="V8" s="45" t="s">
        <v>87</v>
      </c>
      <c r="W8" s="46" t="s">
        <v>76</v>
      </c>
      <c r="X8" s="47">
        <v>2</v>
      </c>
      <c r="Y8" s="48" t="s">
        <v>62</v>
      </c>
      <c r="Z8" s="222">
        <v>2006</v>
      </c>
      <c r="AA8" s="50" t="s">
        <v>62</v>
      </c>
      <c r="AB8" s="51">
        <v>5</v>
      </c>
      <c r="AC8" s="52" t="s">
        <v>63</v>
      </c>
      <c r="AD8" s="53">
        <v>15</v>
      </c>
      <c r="AE8" s="54" t="s">
        <v>64</v>
      </c>
      <c r="AF8" s="35">
        <f t="shared" ref="AF8:AF12" si="4">IF(Z8="","",DATEDIF(DATE(Z8,AB8,AD8),$AZ$2,"y"))</f>
        <v>17</v>
      </c>
      <c r="AG8" s="55" t="s">
        <v>88</v>
      </c>
      <c r="AH8" s="56"/>
      <c r="AI8" s="57" t="s">
        <v>79</v>
      </c>
      <c r="AQ8" s="7" t="s">
        <v>89</v>
      </c>
      <c r="AV8" s="7" t="str">
        <f t="shared" si="0"/>
        <v>団２</v>
      </c>
      <c r="AW8" s="7">
        <f t="shared" si="0"/>
        <v>0</v>
      </c>
      <c r="AX8" s="7" t="str">
        <f t="shared" si="0"/>
        <v>女</v>
      </c>
      <c r="AY8" s="7" t="str">
        <f t="shared" ref="AY8:AY27" si="5">Q8&amp;"　"&amp;S8</f>
        <v>宝塚　すみれ</v>
      </c>
      <c r="AZ8" s="7" t="str">
        <f t="shared" ref="AZ8:AZ27" si="6">T8&amp;"　"&amp;V8</f>
        <v>タカラヅカ　スミレ</v>
      </c>
      <c r="BA8" s="7" t="str">
        <f t="shared" ref="BA8:BB27" si="7">W8</f>
        <v>無</v>
      </c>
      <c r="BB8" s="7">
        <f t="shared" si="7"/>
        <v>2</v>
      </c>
      <c r="BC8" s="7">
        <f t="shared" ref="BC8:BC27" si="8">Z8</f>
        <v>2006</v>
      </c>
      <c r="BD8" s="7" t="s">
        <v>62</v>
      </c>
      <c r="BE8" s="7">
        <f t="shared" si="1"/>
        <v>5</v>
      </c>
      <c r="BF8" s="7" t="s">
        <v>81</v>
      </c>
      <c r="BG8" s="7">
        <f t="shared" si="2"/>
        <v>15</v>
      </c>
      <c r="BH8" s="7" t="s">
        <v>61</v>
      </c>
      <c r="BI8" s="7">
        <f t="shared" si="3"/>
        <v>17</v>
      </c>
    </row>
    <row r="9" spans="1:61" ht="18.75" customHeight="1">
      <c r="C9" s="519"/>
      <c r="D9" s="519"/>
      <c r="E9" s="519"/>
      <c r="F9" s="58"/>
      <c r="G9" s="519"/>
      <c r="H9" s="519"/>
      <c r="I9" s="519"/>
      <c r="J9" s="59"/>
      <c r="K9" s="520"/>
      <c r="L9" s="520"/>
      <c r="M9" s="520"/>
      <c r="P9" s="40">
        <v>3</v>
      </c>
      <c r="Q9" s="41" t="s">
        <v>90</v>
      </c>
      <c r="R9" s="42"/>
      <c r="S9" s="43" t="s">
        <v>91</v>
      </c>
      <c r="T9" s="44" t="s">
        <v>92</v>
      </c>
      <c r="U9" s="42"/>
      <c r="V9" s="45" t="s">
        <v>93</v>
      </c>
      <c r="W9" s="46" t="s">
        <v>76</v>
      </c>
      <c r="X9" s="47">
        <v>1</v>
      </c>
      <c r="Y9" s="48" t="s">
        <v>62</v>
      </c>
      <c r="Z9" s="222">
        <v>2008</v>
      </c>
      <c r="AA9" s="50" t="s">
        <v>62</v>
      </c>
      <c r="AB9" s="51">
        <v>2</v>
      </c>
      <c r="AC9" s="52" t="s">
        <v>63</v>
      </c>
      <c r="AD9" s="53">
        <v>10</v>
      </c>
      <c r="AE9" s="54" t="s">
        <v>64</v>
      </c>
      <c r="AF9" s="35">
        <f t="shared" si="4"/>
        <v>15</v>
      </c>
      <c r="AG9" s="55" t="s">
        <v>94</v>
      </c>
      <c r="AH9" s="56" t="s">
        <v>95</v>
      </c>
      <c r="AI9" s="57" t="s">
        <v>79</v>
      </c>
      <c r="AQ9" s="7" t="s">
        <v>96</v>
      </c>
      <c r="AV9" s="7" t="str">
        <f t="shared" si="0"/>
        <v>団３</v>
      </c>
      <c r="AW9" s="7" t="str">
        <f t="shared" si="0"/>
        <v>個2</v>
      </c>
      <c r="AX9" s="7" t="str">
        <f t="shared" si="0"/>
        <v>女</v>
      </c>
      <c r="AY9" s="7" t="str">
        <f t="shared" si="5"/>
        <v>三田　さゆり</v>
      </c>
      <c r="AZ9" s="7" t="str">
        <f t="shared" si="6"/>
        <v>サンダ　サユリ</v>
      </c>
      <c r="BA9" s="7" t="str">
        <f t="shared" si="7"/>
        <v>無</v>
      </c>
      <c r="BB9" s="7">
        <f t="shared" si="7"/>
        <v>1</v>
      </c>
      <c r="BC9" s="7">
        <f t="shared" si="8"/>
        <v>2008</v>
      </c>
      <c r="BD9" s="7" t="s">
        <v>62</v>
      </c>
      <c r="BE9" s="7">
        <f t="shared" si="1"/>
        <v>2</v>
      </c>
      <c r="BF9" s="7" t="s">
        <v>81</v>
      </c>
      <c r="BG9" s="7">
        <f t="shared" si="2"/>
        <v>10</v>
      </c>
      <c r="BH9" s="7" t="s">
        <v>61</v>
      </c>
      <c r="BI9" s="7">
        <f t="shared" si="3"/>
        <v>15</v>
      </c>
    </row>
    <row r="10" spans="1:61" ht="18.75" customHeight="1">
      <c r="C10" s="521"/>
      <c r="D10" s="521"/>
      <c r="E10" s="521"/>
      <c r="G10" s="521"/>
      <c r="H10" s="521"/>
      <c r="I10" s="521"/>
      <c r="K10" s="60"/>
      <c r="L10" s="20"/>
      <c r="P10" s="40">
        <v>4</v>
      </c>
      <c r="Q10" s="41" t="s">
        <v>97</v>
      </c>
      <c r="R10" s="42"/>
      <c r="S10" s="43" t="s">
        <v>98</v>
      </c>
      <c r="T10" s="44" t="s">
        <v>99</v>
      </c>
      <c r="U10" s="42"/>
      <c r="V10" s="45" t="s">
        <v>100</v>
      </c>
      <c r="W10" s="46" t="s">
        <v>76</v>
      </c>
      <c r="X10" s="47">
        <v>2</v>
      </c>
      <c r="Y10" s="48" t="s">
        <v>62</v>
      </c>
      <c r="Z10" s="222">
        <v>2007</v>
      </c>
      <c r="AA10" s="50" t="s">
        <v>62</v>
      </c>
      <c r="AB10" s="51">
        <v>3</v>
      </c>
      <c r="AC10" s="52" t="s">
        <v>101</v>
      </c>
      <c r="AD10" s="53">
        <v>17</v>
      </c>
      <c r="AE10" s="54" t="s">
        <v>102</v>
      </c>
      <c r="AF10" s="35">
        <f t="shared" si="4"/>
        <v>16</v>
      </c>
      <c r="AG10" s="55" t="s">
        <v>103</v>
      </c>
      <c r="AH10" s="56"/>
      <c r="AI10" s="57" t="s">
        <v>79</v>
      </c>
      <c r="AQ10" s="7" t="s">
        <v>104</v>
      </c>
      <c r="AV10" s="7" t="str">
        <f t="shared" si="0"/>
        <v>団４</v>
      </c>
      <c r="AW10" s="7">
        <f t="shared" si="0"/>
        <v>0</v>
      </c>
      <c r="AX10" s="7" t="str">
        <f t="shared" si="0"/>
        <v>女</v>
      </c>
      <c r="AY10" s="7" t="str">
        <f t="shared" si="5"/>
        <v>丹波　惠美</v>
      </c>
      <c r="AZ10" s="7" t="str">
        <f t="shared" si="6"/>
        <v>タンバ　エミ</v>
      </c>
      <c r="BA10" s="7" t="str">
        <f t="shared" si="7"/>
        <v>無</v>
      </c>
      <c r="BB10" s="7">
        <f t="shared" si="7"/>
        <v>2</v>
      </c>
      <c r="BC10" s="7">
        <f t="shared" si="8"/>
        <v>2007</v>
      </c>
      <c r="BD10" s="7" t="s">
        <v>62</v>
      </c>
      <c r="BE10" s="7">
        <f t="shared" si="1"/>
        <v>3</v>
      </c>
      <c r="BF10" s="7" t="s">
        <v>81</v>
      </c>
      <c r="BG10" s="7">
        <f t="shared" si="2"/>
        <v>17</v>
      </c>
      <c r="BH10" s="7" t="s">
        <v>61</v>
      </c>
      <c r="BI10" s="7">
        <f t="shared" si="3"/>
        <v>16</v>
      </c>
    </row>
    <row r="11" spans="1:61" ht="18.75" customHeight="1">
      <c r="B11" s="61"/>
      <c r="L11" s="20"/>
      <c r="P11" s="40">
        <v>5</v>
      </c>
      <c r="Q11" s="41" t="s">
        <v>105</v>
      </c>
      <c r="R11" s="42"/>
      <c r="S11" s="43" t="s">
        <v>106</v>
      </c>
      <c r="T11" s="62" t="s">
        <v>107</v>
      </c>
      <c r="U11" s="42"/>
      <c r="V11" s="63" t="s">
        <v>108</v>
      </c>
      <c r="W11" s="46" t="s">
        <v>76</v>
      </c>
      <c r="X11" s="47">
        <v>1</v>
      </c>
      <c r="Y11" s="48" t="s">
        <v>62</v>
      </c>
      <c r="Z11" s="222">
        <v>2007</v>
      </c>
      <c r="AA11" s="50" t="s">
        <v>62</v>
      </c>
      <c r="AB11" s="51">
        <v>12</v>
      </c>
      <c r="AC11" s="52" t="s">
        <v>101</v>
      </c>
      <c r="AD11" s="53">
        <v>26</v>
      </c>
      <c r="AE11" s="54" t="s">
        <v>102</v>
      </c>
      <c r="AF11" s="64">
        <f t="shared" si="4"/>
        <v>16</v>
      </c>
      <c r="AG11" s="55" t="s">
        <v>109</v>
      </c>
      <c r="AH11" s="56"/>
      <c r="AI11" s="57" t="s">
        <v>79</v>
      </c>
      <c r="AQ11" s="7" t="s">
        <v>110</v>
      </c>
      <c r="AV11" s="7" t="str">
        <f t="shared" si="0"/>
        <v>団５</v>
      </c>
      <c r="AW11" s="7">
        <f t="shared" si="0"/>
        <v>0</v>
      </c>
      <c r="AX11" s="7" t="str">
        <f t="shared" si="0"/>
        <v>女</v>
      </c>
      <c r="AY11" s="7" t="str">
        <f t="shared" si="5"/>
        <v>猪名川　幸子</v>
      </c>
      <c r="AZ11" s="7" t="str">
        <f t="shared" si="6"/>
        <v>イナガワ　サチコ</v>
      </c>
      <c r="BA11" s="7" t="str">
        <f t="shared" si="7"/>
        <v>無</v>
      </c>
      <c r="BB11" s="7">
        <f t="shared" si="7"/>
        <v>1</v>
      </c>
      <c r="BC11" s="7">
        <f t="shared" si="8"/>
        <v>2007</v>
      </c>
      <c r="BD11" s="7" t="s">
        <v>62</v>
      </c>
      <c r="BE11" s="7">
        <f t="shared" si="1"/>
        <v>12</v>
      </c>
      <c r="BF11" s="7" t="s">
        <v>81</v>
      </c>
      <c r="BG11" s="7">
        <f t="shared" si="2"/>
        <v>26</v>
      </c>
      <c r="BH11" s="7" t="s">
        <v>61</v>
      </c>
      <c r="BI11" s="7">
        <f t="shared" si="3"/>
        <v>16</v>
      </c>
    </row>
    <row r="12" spans="1:61" ht="18.75" customHeight="1">
      <c r="A12" s="65"/>
      <c r="B12" s="14" t="s">
        <v>111</v>
      </c>
      <c r="C12" s="522" t="s">
        <v>112</v>
      </c>
      <c r="D12" s="523"/>
      <c r="E12" s="523"/>
      <c r="F12" s="523"/>
      <c r="G12" s="523"/>
      <c r="H12" s="523"/>
      <c r="I12" s="523"/>
      <c r="J12" s="524"/>
      <c r="K12" s="227" t="s">
        <v>113</v>
      </c>
      <c r="L12" s="66"/>
      <c r="M12" s="60" t="str">
        <f>CONCATENATE(C12,K12)</f>
        <v>ヒョウゴケンリツセンバツコウトウガッコウ</v>
      </c>
      <c r="P12" s="40">
        <v>6</v>
      </c>
      <c r="Q12" s="41" t="s">
        <v>114</v>
      </c>
      <c r="R12" s="42"/>
      <c r="S12" s="43" t="s">
        <v>115</v>
      </c>
      <c r="T12" s="62" t="s">
        <v>116</v>
      </c>
      <c r="U12" s="42"/>
      <c r="V12" s="63" t="s">
        <v>117</v>
      </c>
      <c r="W12" s="46" t="s">
        <v>76</v>
      </c>
      <c r="X12" s="47">
        <v>1</v>
      </c>
      <c r="Y12" s="48" t="s">
        <v>62</v>
      </c>
      <c r="Z12" s="222">
        <v>2007</v>
      </c>
      <c r="AA12" s="50" t="s">
        <v>62</v>
      </c>
      <c r="AB12" s="51">
        <v>9</v>
      </c>
      <c r="AC12" s="52" t="s">
        <v>101</v>
      </c>
      <c r="AD12" s="53">
        <v>5</v>
      </c>
      <c r="AE12" s="54" t="s">
        <v>102</v>
      </c>
      <c r="AF12" s="64">
        <f t="shared" si="4"/>
        <v>16</v>
      </c>
      <c r="AG12" s="55"/>
      <c r="AH12" s="56" t="s">
        <v>118</v>
      </c>
      <c r="AI12" s="57" t="s">
        <v>119</v>
      </c>
      <c r="AQ12" s="7" t="s">
        <v>120</v>
      </c>
      <c r="AV12" s="7">
        <f t="shared" si="0"/>
        <v>0</v>
      </c>
      <c r="AW12" s="7" t="str">
        <f t="shared" si="0"/>
        <v>個1男子</v>
      </c>
      <c r="AX12" s="7" t="str">
        <f t="shared" si="0"/>
        <v>男</v>
      </c>
      <c r="AY12" s="7" t="str">
        <f t="shared" si="5"/>
        <v>福崎　健</v>
      </c>
      <c r="AZ12" s="7" t="str">
        <f t="shared" si="6"/>
        <v>フクサキ　ケン</v>
      </c>
      <c r="BA12" s="7" t="str">
        <f t="shared" si="7"/>
        <v>無</v>
      </c>
      <c r="BB12" s="7">
        <f t="shared" si="7"/>
        <v>1</v>
      </c>
      <c r="BC12" s="7">
        <f t="shared" si="8"/>
        <v>2007</v>
      </c>
      <c r="BD12" s="7" t="s">
        <v>62</v>
      </c>
      <c r="BE12" s="7">
        <f t="shared" si="1"/>
        <v>9</v>
      </c>
      <c r="BF12" s="7" t="s">
        <v>81</v>
      </c>
      <c r="BG12" s="7">
        <f t="shared" si="2"/>
        <v>5</v>
      </c>
      <c r="BH12" s="7" t="s">
        <v>61</v>
      </c>
      <c r="BI12" s="7">
        <f t="shared" si="3"/>
        <v>16</v>
      </c>
    </row>
    <row r="13" spans="1:61" ht="18.75" customHeight="1">
      <c r="A13" s="65"/>
      <c r="B13" s="14" t="s">
        <v>121</v>
      </c>
      <c r="C13" s="525" t="s">
        <v>122</v>
      </c>
      <c r="D13" s="526"/>
      <c r="E13" s="526"/>
      <c r="F13" s="526"/>
      <c r="G13" s="526"/>
      <c r="H13" s="526"/>
      <c r="I13" s="526"/>
      <c r="J13" s="527"/>
      <c r="K13" s="225" t="s">
        <v>123</v>
      </c>
      <c r="L13" s="72" t="s">
        <v>76</v>
      </c>
      <c r="M13" s="73" t="s">
        <v>124</v>
      </c>
      <c r="P13" s="40">
        <v>7</v>
      </c>
      <c r="Q13" s="67"/>
      <c r="R13" s="68"/>
      <c r="S13" s="69"/>
      <c r="T13" s="70"/>
      <c r="U13" s="68"/>
      <c r="V13" s="71"/>
      <c r="W13" s="46"/>
      <c r="X13" s="74"/>
      <c r="Y13" s="48" t="s">
        <v>62</v>
      </c>
      <c r="Z13" s="49"/>
      <c r="AA13" s="50" t="s">
        <v>62</v>
      </c>
      <c r="AB13" s="51"/>
      <c r="AC13" s="52" t="s">
        <v>101</v>
      </c>
      <c r="AD13" s="53"/>
      <c r="AE13" s="54" t="s">
        <v>102</v>
      </c>
      <c r="AF13" s="64"/>
      <c r="AG13" s="55"/>
      <c r="AH13" s="56"/>
      <c r="AI13" s="57"/>
      <c r="AQ13" s="7" t="s">
        <v>125</v>
      </c>
      <c r="AV13" s="7">
        <f t="shared" si="0"/>
        <v>0</v>
      </c>
      <c r="AW13" s="7">
        <f t="shared" si="0"/>
        <v>0</v>
      </c>
      <c r="AX13" s="7">
        <f t="shared" si="0"/>
        <v>0</v>
      </c>
      <c r="AY13" s="7" t="str">
        <f t="shared" si="5"/>
        <v>　</v>
      </c>
      <c r="AZ13" s="7" t="str">
        <f t="shared" si="6"/>
        <v>　</v>
      </c>
      <c r="BA13" s="7">
        <f t="shared" si="7"/>
        <v>0</v>
      </c>
      <c r="BB13" s="7">
        <f t="shared" si="7"/>
        <v>0</v>
      </c>
      <c r="BC13" s="7">
        <f t="shared" si="8"/>
        <v>0</v>
      </c>
      <c r="BD13" s="7" t="s">
        <v>62</v>
      </c>
      <c r="BE13" s="7">
        <f t="shared" si="1"/>
        <v>0</v>
      </c>
      <c r="BF13" s="7" t="s">
        <v>81</v>
      </c>
      <c r="BG13" s="7">
        <f t="shared" si="2"/>
        <v>0</v>
      </c>
      <c r="BH13" s="7" t="s">
        <v>61</v>
      </c>
      <c r="BI13" s="7">
        <f t="shared" si="3"/>
        <v>0</v>
      </c>
    </row>
    <row r="14" spans="1:61" ht="18.75" customHeight="1">
      <c r="B14" s="14" t="s">
        <v>126</v>
      </c>
      <c r="C14" s="522" t="s">
        <v>127</v>
      </c>
      <c r="D14" s="523"/>
      <c r="E14" s="523"/>
      <c r="F14" s="523"/>
      <c r="G14" s="523"/>
      <c r="H14" s="523"/>
      <c r="I14" s="523"/>
      <c r="J14" s="523"/>
      <c r="K14" s="524"/>
      <c r="L14" s="226" t="s">
        <v>128</v>
      </c>
      <c r="P14" s="40">
        <v>8</v>
      </c>
      <c r="Q14" s="75"/>
      <c r="R14" s="76"/>
      <c r="S14" s="77"/>
      <c r="T14" s="78"/>
      <c r="U14" s="76"/>
      <c r="V14" s="79"/>
      <c r="W14" s="46"/>
      <c r="X14" s="74"/>
      <c r="Y14" s="48" t="s">
        <v>62</v>
      </c>
      <c r="Z14" s="49"/>
      <c r="AA14" s="50" t="s">
        <v>62</v>
      </c>
      <c r="AB14" s="51"/>
      <c r="AC14" s="52" t="s">
        <v>101</v>
      </c>
      <c r="AD14" s="53"/>
      <c r="AE14" s="54" t="s">
        <v>102</v>
      </c>
      <c r="AF14" s="64" t="e">
        <v>#NUM!</v>
      </c>
      <c r="AG14" s="55"/>
      <c r="AH14" s="56"/>
      <c r="AI14" s="57"/>
      <c r="AQ14" s="7" t="s">
        <v>129</v>
      </c>
      <c r="AV14" s="7">
        <f t="shared" si="0"/>
        <v>0</v>
      </c>
      <c r="AW14" s="7">
        <f t="shared" si="0"/>
        <v>0</v>
      </c>
      <c r="AX14" s="7">
        <f t="shared" si="0"/>
        <v>0</v>
      </c>
      <c r="AY14" s="7" t="str">
        <f t="shared" si="5"/>
        <v>　</v>
      </c>
      <c r="AZ14" s="7" t="str">
        <f t="shared" si="6"/>
        <v>　</v>
      </c>
      <c r="BA14" s="7">
        <f t="shared" si="7"/>
        <v>0</v>
      </c>
      <c r="BB14" s="7">
        <f t="shared" si="7"/>
        <v>0</v>
      </c>
      <c r="BC14" s="7">
        <f t="shared" si="8"/>
        <v>0</v>
      </c>
      <c r="BD14" s="7" t="s">
        <v>62</v>
      </c>
      <c r="BE14" s="7">
        <f t="shared" si="1"/>
        <v>0</v>
      </c>
      <c r="BF14" s="7" t="s">
        <v>81</v>
      </c>
      <c r="BG14" s="7">
        <f t="shared" si="2"/>
        <v>0</v>
      </c>
      <c r="BH14" s="7" t="s">
        <v>61</v>
      </c>
      <c r="BI14" s="7" t="e">
        <f t="shared" si="3"/>
        <v>#NUM!</v>
      </c>
    </row>
    <row r="15" spans="1:61" ht="18.75" customHeight="1">
      <c r="B15" s="14" t="s">
        <v>130</v>
      </c>
      <c r="C15" s="80" t="s">
        <v>131</v>
      </c>
      <c r="D15" s="81" t="s">
        <v>132</v>
      </c>
      <c r="E15" s="81" t="s">
        <v>133</v>
      </c>
      <c r="F15" s="82" t="s">
        <v>134</v>
      </c>
      <c r="G15" s="83"/>
      <c r="H15" s="228" t="s">
        <v>135</v>
      </c>
      <c r="I15" s="84"/>
      <c r="J15" s="85"/>
      <c r="K15" s="84"/>
      <c r="L15" s="86" t="str">
        <f>CONCATENATE(C15,D15,E15,F15,G15,H15)</f>
        <v>兵庫選抜高校</v>
      </c>
      <c r="P15" s="40">
        <v>9</v>
      </c>
      <c r="Q15" s="75"/>
      <c r="R15" s="76"/>
      <c r="S15" s="77"/>
      <c r="T15" s="78"/>
      <c r="U15" s="76"/>
      <c r="V15" s="79"/>
      <c r="W15" s="46"/>
      <c r="X15" s="74"/>
      <c r="Y15" s="48" t="s">
        <v>62</v>
      </c>
      <c r="Z15" s="49"/>
      <c r="AA15" s="50" t="s">
        <v>62</v>
      </c>
      <c r="AB15" s="51"/>
      <c r="AC15" s="52" t="s">
        <v>101</v>
      </c>
      <c r="AD15" s="53"/>
      <c r="AE15" s="54" t="s">
        <v>102</v>
      </c>
      <c r="AF15" s="64" t="e">
        <v>#NUM!</v>
      </c>
      <c r="AG15" s="55"/>
      <c r="AH15" s="56"/>
      <c r="AI15" s="57"/>
      <c r="AQ15" s="7" t="s">
        <v>136</v>
      </c>
      <c r="AV15" s="7">
        <f t="shared" si="0"/>
        <v>0</v>
      </c>
      <c r="AW15" s="7">
        <f t="shared" si="0"/>
        <v>0</v>
      </c>
      <c r="AX15" s="7">
        <f t="shared" si="0"/>
        <v>0</v>
      </c>
      <c r="AY15" s="7" t="str">
        <f t="shared" si="5"/>
        <v>　</v>
      </c>
      <c r="AZ15" s="7" t="str">
        <f t="shared" si="6"/>
        <v>　</v>
      </c>
      <c r="BA15" s="7">
        <f t="shared" si="7"/>
        <v>0</v>
      </c>
      <c r="BB15" s="7">
        <f t="shared" si="7"/>
        <v>0</v>
      </c>
      <c r="BC15" s="7">
        <f t="shared" si="8"/>
        <v>0</v>
      </c>
      <c r="BD15" s="7" t="s">
        <v>62</v>
      </c>
      <c r="BE15" s="7">
        <f t="shared" si="1"/>
        <v>0</v>
      </c>
      <c r="BF15" s="7" t="s">
        <v>81</v>
      </c>
      <c r="BG15" s="7">
        <f t="shared" si="2"/>
        <v>0</v>
      </c>
      <c r="BH15" s="7" t="s">
        <v>61</v>
      </c>
      <c r="BI15" s="7" t="e">
        <f t="shared" si="3"/>
        <v>#NUM!</v>
      </c>
    </row>
    <row r="16" spans="1:61" ht="18.75" customHeight="1">
      <c r="B16" s="14" t="s">
        <v>137</v>
      </c>
      <c r="C16" s="528" t="s">
        <v>138</v>
      </c>
      <c r="D16" s="529"/>
      <c r="E16" s="529"/>
      <c r="F16" s="529"/>
      <c r="G16" s="529"/>
      <c r="H16" s="530"/>
      <c r="I16" s="87"/>
      <c r="J16" s="88"/>
      <c r="K16" s="66"/>
      <c r="L16" s="89"/>
      <c r="P16" s="40">
        <v>10</v>
      </c>
      <c r="Q16" s="75"/>
      <c r="R16" s="76"/>
      <c r="S16" s="77"/>
      <c r="T16" s="78"/>
      <c r="U16" s="76"/>
      <c r="V16" s="79"/>
      <c r="W16" s="46"/>
      <c r="X16" s="74"/>
      <c r="Y16" s="48" t="s">
        <v>62</v>
      </c>
      <c r="Z16" s="49"/>
      <c r="AA16" s="50" t="s">
        <v>62</v>
      </c>
      <c r="AB16" s="51"/>
      <c r="AC16" s="52" t="s">
        <v>101</v>
      </c>
      <c r="AD16" s="53"/>
      <c r="AE16" s="54" t="s">
        <v>102</v>
      </c>
      <c r="AF16" s="64" t="e">
        <v>#NUM!</v>
      </c>
      <c r="AG16" s="55"/>
      <c r="AH16" s="56"/>
      <c r="AI16" s="90"/>
      <c r="AQ16" s="7" t="s">
        <v>139</v>
      </c>
      <c r="AV16" s="7">
        <f t="shared" si="0"/>
        <v>0</v>
      </c>
      <c r="AW16" s="7">
        <f t="shared" si="0"/>
        <v>0</v>
      </c>
      <c r="AX16" s="7">
        <f t="shared" si="0"/>
        <v>0</v>
      </c>
      <c r="AY16" s="7" t="str">
        <f t="shared" si="5"/>
        <v>　</v>
      </c>
      <c r="AZ16" s="7" t="str">
        <f t="shared" si="6"/>
        <v>　</v>
      </c>
      <c r="BA16" s="7">
        <f t="shared" si="7"/>
        <v>0</v>
      </c>
      <c r="BB16" s="7">
        <f t="shared" si="7"/>
        <v>0</v>
      </c>
      <c r="BC16" s="7">
        <f t="shared" si="8"/>
        <v>0</v>
      </c>
      <c r="BD16" s="7" t="s">
        <v>62</v>
      </c>
      <c r="BE16" s="7">
        <f t="shared" si="1"/>
        <v>0</v>
      </c>
      <c r="BF16" s="7" t="s">
        <v>81</v>
      </c>
      <c r="BG16" s="7">
        <f t="shared" si="2"/>
        <v>0</v>
      </c>
      <c r="BH16" s="7" t="s">
        <v>61</v>
      </c>
      <c r="BI16" s="7" t="e">
        <f t="shared" si="3"/>
        <v>#NUM!</v>
      </c>
    </row>
    <row r="17" spans="2:62" ht="18.75" customHeight="1">
      <c r="B17" s="14" t="s">
        <v>140</v>
      </c>
      <c r="C17" s="525" t="s">
        <v>141</v>
      </c>
      <c r="D17" s="526"/>
      <c r="E17" s="526"/>
      <c r="F17" s="526"/>
      <c r="G17" s="526"/>
      <c r="H17" s="526"/>
      <c r="I17" s="526"/>
      <c r="J17" s="526"/>
      <c r="K17" s="527"/>
      <c r="L17" s="89"/>
      <c r="M17" s="91"/>
      <c r="P17" s="40">
        <v>11</v>
      </c>
      <c r="Q17" s="75"/>
      <c r="R17" s="76"/>
      <c r="S17" s="77"/>
      <c r="T17" s="78"/>
      <c r="U17" s="76"/>
      <c r="V17" s="79"/>
      <c r="W17" s="46"/>
      <c r="X17" s="74"/>
      <c r="Y17" s="48" t="s">
        <v>62</v>
      </c>
      <c r="Z17" s="49"/>
      <c r="AA17" s="50" t="s">
        <v>62</v>
      </c>
      <c r="AB17" s="51"/>
      <c r="AC17" s="52" t="s">
        <v>101</v>
      </c>
      <c r="AD17" s="53"/>
      <c r="AE17" s="54" t="s">
        <v>102</v>
      </c>
      <c r="AF17" s="64" t="e">
        <v>#NUM!</v>
      </c>
      <c r="AG17" s="55"/>
      <c r="AH17" s="56"/>
      <c r="AI17" s="90"/>
      <c r="AQ17" s="7" t="s">
        <v>142</v>
      </c>
      <c r="AV17" s="7">
        <f t="shared" si="0"/>
        <v>0</v>
      </c>
      <c r="AW17" s="7">
        <f t="shared" si="0"/>
        <v>0</v>
      </c>
      <c r="AX17" s="7">
        <f t="shared" si="0"/>
        <v>0</v>
      </c>
      <c r="AY17" s="7" t="str">
        <f t="shared" si="5"/>
        <v>　</v>
      </c>
      <c r="AZ17" s="7" t="str">
        <f t="shared" si="6"/>
        <v>　</v>
      </c>
      <c r="BA17" s="7">
        <f t="shared" si="7"/>
        <v>0</v>
      </c>
      <c r="BB17" s="7">
        <f t="shared" si="7"/>
        <v>0</v>
      </c>
      <c r="BC17" s="7">
        <f t="shared" si="8"/>
        <v>0</v>
      </c>
      <c r="BD17" s="7" t="s">
        <v>62</v>
      </c>
      <c r="BE17" s="7">
        <f t="shared" si="1"/>
        <v>0</v>
      </c>
      <c r="BF17" s="7" t="s">
        <v>81</v>
      </c>
      <c r="BG17" s="7">
        <f t="shared" si="2"/>
        <v>0</v>
      </c>
      <c r="BH17" s="7" t="s">
        <v>61</v>
      </c>
      <c r="BI17" s="7" t="e">
        <f t="shared" si="3"/>
        <v>#NUM!</v>
      </c>
    </row>
    <row r="18" spans="2:62" ht="18.75" customHeight="1">
      <c r="B18" s="14" t="s">
        <v>143</v>
      </c>
      <c r="C18" s="531" t="s">
        <v>144</v>
      </c>
      <c r="D18" s="532"/>
      <c r="E18" s="532"/>
      <c r="F18" s="532"/>
      <c r="G18" s="532"/>
      <c r="H18" s="533"/>
      <c r="I18" s="92"/>
      <c r="J18" s="92"/>
      <c r="K18" s="66"/>
      <c r="L18" s="89"/>
      <c r="P18" s="40">
        <v>12</v>
      </c>
      <c r="Q18" s="75"/>
      <c r="R18" s="76"/>
      <c r="S18" s="77"/>
      <c r="T18" s="78"/>
      <c r="U18" s="76"/>
      <c r="V18" s="79"/>
      <c r="W18" s="46"/>
      <c r="X18" s="74"/>
      <c r="Y18" s="48" t="s">
        <v>62</v>
      </c>
      <c r="Z18" s="49"/>
      <c r="AA18" s="50" t="s">
        <v>62</v>
      </c>
      <c r="AB18" s="51"/>
      <c r="AC18" s="52" t="s">
        <v>101</v>
      </c>
      <c r="AD18" s="53"/>
      <c r="AE18" s="54" t="s">
        <v>102</v>
      </c>
      <c r="AF18" s="64" t="e">
        <v>#NUM!</v>
      </c>
      <c r="AG18" s="55"/>
      <c r="AH18" s="56"/>
      <c r="AI18" s="90"/>
      <c r="AQ18" s="7" t="s">
        <v>145</v>
      </c>
      <c r="AV18" s="7">
        <f t="shared" si="0"/>
        <v>0</v>
      </c>
      <c r="AW18" s="7">
        <f t="shared" si="0"/>
        <v>0</v>
      </c>
      <c r="AX18" s="7">
        <f t="shared" si="0"/>
        <v>0</v>
      </c>
      <c r="AY18" s="7" t="str">
        <f t="shared" si="5"/>
        <v>　</v>
      </c>
      <c r="AZ18" s="7" t="str">
        <f t="shared" si="6"/>
        <v>　</v>
      </c>
      <c r="BA18" s="7">
        <f t="shared" si="7"/>
        <v>0</v>
      </c>
      <c r="BB18" s="7">
        <f t="shared" si="7"/>
        <v>0</v>
      </c>
      <c r="BC18" s="7">
        <f t="shared" si="8"/>
        <v>0</v>
      </c>
      <c r="BD18" s="7" t="s">
        <v>62</v>
      </c>
      <c r="BE18" s="7">
        <f t="shared" si="1"/>
        <v>0</v>
      </c>
      <c r="BF18" s="7" t="s">
        <v>81</v>
      </c>
      <c r="BG18" s="7">
        <f t="shared" si="2"/>
        <v>0</v>
      </c>
      <c r="BH18" s="7" t="s">
        <v>61</v>
      </c>
      <c r="BI18" s="7" t="e">
        <f t="shared" si="3"/>
        <v>#NUM!</v>
      </c>
    </row>
    <row r="19" spans="2:62" ht="18.75" customHeight="1">
      <c r="B19" s="93"/>
      <c r="C19" s="94"/>
      <c r="D19" s="94"/>
      <c r="E19" s="94"/>
      <c r="F19" s="94"/>
      <c r="G19" s="94"/>
      <c r="H19" s="94"/>
      <c r="L19" s="20"/>
      <c r="P19" s="40">
        <v>13</v>
      </c>
      <c r="Q19" s="75"/>
      <c r="R19" s="76"/>
      <c r="S19" s="77"/>
      <c r="T19" s="78"/>
      <c r="U19" s="76"/>
      <c r="V19" s="79"/>
      <c r="W19" s="46"/>
      <c r="X19" s="74"/>
      <c r="Y19" s="48" t="s">
        <v>62</v>
      </c>
      <c r="Z19" s="49"/>
      <c r="AA19" s="50" t="s">
        <v>62</v>
      </c>
      <c r="AB19" s="51"/>
      <c r="AC19" s="52" t="s">
        <v>101</v>
      </c>
      <c r="AD19" s="53"/>
      <c r="AE19" s="54" t="s">
        <v>102</v>
      </c>
      <c r="AF19" s="64" t="e">
        <v>#NUM!</v>
      </c>
      <c r="AG19" s="55"/>
      <c r="AH19" s="56"/>
      <c r="AI19" s="90"/>
      <c r="AQ19" s="7" t="s">
        <v>146</v>
      </c>
      <c r="AV19" s="7">
        <f t="shared" si="0"/>
        <v>0</v>
      </c>
      <c r="AW19" s="7">
        <f t="shared" si="0"/>
        <v>0</v>
      </c>
      <c r="AX19" s="7">
        <f t="shared" si="0"/>
        <v>0</v>
      </c>
      <c r="AY19" s="7" t="str">
        <f t="shared" si="5"/>
        <v>　</v>
      </c>
      <c r="AZ19" s="7" t="str">
        <f t="shared" si="6"/>
        <v>　</v>
      </c>
      <c r="BA19" s="7">
        <f t="shared" si="7"/>
        <v>0</v>
      </c>
      <c r="BB19" s="7">
        <f t="shared" si="7"/>
        <v>0</v>
      </c>
      <c r="BC19" s="7">
        <f t="shared" si="8"/>
        <v>0</v>
      </c>
      <c r="BD19" s="7" t="s">
        <v>62</v>
      </c>
      <c r="BE19" s="7">
        <f t="shared" si="1"/>
        <v>0</v>
      </c>
      <c r="BF19" s="7" t="s">
        <v>81</v>
      </c>
      <c r="BG19" s="7">
        <f t="shared" si="2"/>
        <v>0</v>
      </c>
      <c r="BH19" s="7" t="s">
        <v>61</v>
      </c>
      <c r="BI19" s="7" t="e">
        <f t="shared" si="3"/>
        <v>#NUM!</v>
      </c>
    </row>
    <row r="20" spans="2:62" ht="18.75" customHeight="1">
      <c r="C20" s="20"/>
      <c r="D20" s="20"/>
      <c r="E20" s="20"/>
      <c r="F20" s="20"/>
      <c r="G20" s="20"/>
      <c r="H20" s="20"/>
      <c r="L20" s="20"/>
      <c r="P20" s="40">
        <v>14</v>
      </c>
      <c r="Q20" s="75"/>
      <c r="R20" s="76"/>
      <c r="S20" s="77"/>
      <c r="T20" s="78"/>
      <c r="U20" s="76"/>
      <c r="V20" s="79"/>
      <c r="W20" s="46"/>
      <c r="X20" s="74"/>
      <c r="Y20" s="48" t="s">
        <v>62</v>
      </c>
      <c r="Z20" s="49"/>
      <c r="AA20" s="50" t="s">
        <v>62</v>
      </c>
      <c r="AB20" s="51"/>
      <c r="AC20" s="52" t="s">
        <v>101</v>
      </c>
      <c r="AD20" s="53"/>
      <c r="AE20" s="54" t="s">
        <v>102</v>
      </c>
      <c r="AF20" s="64" t="e">
        <v>#NUM!</v>
      </c>
      <c r="AG20" s="55"/>
      <c r="AH20" s="56"/>
      <c r="AI20" s="90"/>
      <c r="AQ20" s="7" t="s">
        <v>147</v>
      </c>
      <c r="AV20" s="7">
        <f t="shared" si="0"/>
        <v>0</v>
      </c>
      <c r="AW20" s="7">
        <f t="shared" si="0"/>
        <v>0</v>
      </c>
      <c r="AX20" s="7">
        <f t="shared" si="0"/>
        <v>0</v>
      </c>
      <c r="AY20" s="7" t="str">
        <f t="shared" si="5"/>
        <v>　</v>
      </c>
      <c r="AZ20" s="7" t="str">
        <f t="shared" si="6"/>
        <v>　</v>
      </c>
      <c r="BA20" s="7">
        <f t="shared" si="7"/>
        <v>0</v>
      </c>
      <c r="BB20" s="7">
        <f t="shared" si="7"/>
        <v>0</v>
      </c>
      <c r="BC20" s="7">
        <f t="shared" si="8"/>
        <v>0</v>
      </c>
      <c r="BD20" s="7" t="s">
        <v>62</v>
      </c>
      <c r="BE20" s="7">
        <f t="shared" si="1"/>
        <v>0</v>
      </c>
      <c r="BF20" s="7" t="s">
        <v>81</v>
      </c>
      <c r="BG20" s="7">
        <f t="shared" si="2"/>
        <v>0</v>
      </c>
      <c r="BH20" s="7" t="s">
        <v>61</v>
      </c>
      <c r="BI20" s="7" t="e">
        <f t="shared" si="3"/>
        <v>#NUM!</v>
      </c>
    </row>
    <row r="21" spans="2:62" ht="18.75" customHeight="1">
      <c r="B21" s="61"/>
      <c r="C21" s="95" t="s">
        <v>46</v>
      </c>
      <c r="D21" s="95"/>
      <c r="E21" s="95"/>
      <c r="F21" s="95"/>
      <c r="G21" s="95" t="s">
        <v>47</v>
      </c>
      <c r="H21" s="95"/>
      <c r="I21" s="95"/>
      <c r="J21" s="59"/>
      <c r="L21" s="20"/>
      <c r="P21" s="40">
        <v>15</v>
      </c>
      <c r="Q21" s="75"/>
      <c r="R21" s="76"/>
      <c r="S21" s="77"/>
      <c r="T21" s="78"/>
      <c r="U21" s="76"/>
      <c r="V21" s="79"/>
      <c r="W21" s="46"/>
      <c r="X21" s="74"/>
      <c r="Y21" s="48" t="s">
        <v>62</v>
      </c>
      <c r="Z21" s="49"/>
      <c r="AA21" s="50" t="s">
        <v>62</v>
      </c>
      <c r="AB21" s="51"/>
      <c r="AC21" s="52" t="s">
        <v>101</v>
      </c>
      <c r="AD21" s="53"/>
      <c r="AE21" s="54" t="s">
        <v>102</v>
      </c>
      <c r="AF21" s="64" t="e">
        <v>#NUM!</v>
      </c>
      <c r="AG21" s="55"/>
      <c r="AH21" s="56"/>
      <c r="AI21" s="90"/>
      <c r="AQ21" s="7" t="s">
        <v>148</v>
      </c>
      <c r="AV21" s="7">
        <f t="shared" si="0"/>
        <v>0</v>
      </c>
      <c r="AW21" s="7">
        <f t="shared" si="0"/>
        <v>0</v>
      </c>
      <c r="AX21" s="7">
        <f t="shared" si="0"/>
        <v>0</v>
      </c>
      <c r="AY21" s="7" t="str">
        <f t="shared" si="5"/>
        <v>　</v>
      </c>
      <c r="AZ21" s="7" t="str">
        <f t="shared" si="6"/>
        <v>　</v>
      </c>
      <c r="BA21" s="7">
        <f t="shared" si="7"/>
        <v>0</v>
      </c>
      <c r="BB21" s="7">
        <f t="shared" si="7"/>
        <v>0</v>
      </c>
      <c r="BC21" s="7">
        <f t="shared" si="8"/>
        <v>0</v>
      </c>
      <c r="BD21" s="7" t="s">
        <v>62</v>
      </c>
      <c r="BE21" s="7">
        <f t="shared" si="1"/>
        <v>0</v>
      </c>
      <c r="BF21" s="7" t="s">
        <v>81</v>
      </c>
      <c r="BG21" s="7">
        <f t="shared" si="2"/>
        <v>0</v>
      </c>
      <c r="BH21" s="7" t="s">
        <v>61</v>
      </c>
      <c r="BI21" s="7" t="e">
        <f t="shared" si="3"/>
        <v>#NUM!</v>
      </c>
    </row>
    <row r="22" spans="2:62" ht="18.75" customHeight="1">
      <c r="B22" s="96" t="s">
        <v>149</v>
      </c>
      <c r="C22" s="516" t="s">
        <v>150</v>
      </c>
      <c r="D22" s="517"/>
      <c r="E22" s="518"/>
      <c r="F22" s="97"/>
      <c r="G22" s="516" t="s">
        <v>151</v>
      </c>
      <c r="H22" s="517"/>
      <c r="I22" s="518"/>
      <c r="K22" s="60" t="str">
        <f>CONCATENATE(C22,"　",G22)</f>
        <v>ヒョウゴ　タロウ</v>
      </c>
      <c r="L22" s="20"/>
      <c r="P22" s="40">
        <v>16</v>
      </c>
      <c r="Q22" s="75"/>
      <c r="R22" s="76"/>
      <c r="S22" s="77"/>
      <c r="T22" s="78"/>
      <c r="U22" s="76"/>
      <c r="V22" s="79"/>
      <c r="W22" s="46"/>
      <c r="X22" s="74"/>
      <c r="Y22" s="48" t="s">
        <v>62</v>
      </c>
      <c r="Z22" s="49"/>
      <c r="AA22" s="50" t="s">
        <v>62</v>
      </c>
      <c r="AB22" s="51"/>
      <c r="AC22" s="52" t="s">
        <v>101</v>
      </c>
      <c r="AD22" s="53"/>
      <c r="AE22" s="54" t="s">
        <v>102</v>
      </c>
      <c r="AF22" s="64" t="e">
        <v>#NUM!</v>
      </c>
      <c r="AG22" s="55"/>
      <c r="AH22" s="56"/>
      <c r="AI22" s="90"/>
      <c r="AQ22" s="7" t="s">
        <v>152</v>
      </c>
      <c r="AV22" s="7">
        <f t="shared" si="0"/>
        <v>0</v>
      </c>
      <c r="AW22" s="7">
        <f t="shared" si="0"/>
        <v>0</v>
      </c>
      <c r="AX22" s="7">
        <f t="shared" si="0"/>
        <v>0</v>
      </c>
      <c r="AY22" s="7" t="str">
        <f t="shared" si="5"/>
        <v>　</v>
      </c>
      <c r="AZ22" s="7" t="str">
        <f t="shared" si="6"/>
        <v>　</v>
      </c>
      <c r="BA22" s="7">
        <f t="shared" si="7"/>
        <v>0</v>
      </c>
      <c r="BB22" s="7">
        <f t="shared" si="7"/>
        <v>0</v>
      </c>
      <c r="BC22" s="7">
        <f t="shared" si="8"/>
        <v>0</v>
      </c>
      <c r="BD22" s="7" t="s">
        <v>62</v>
      </c>
      <c r="BE22" s="7">
        <f t="shared" si="1"/>
        <v>0</v>
      </c>
      <c r="BF22" s="7" t="s">
        <v>81</v>
      </c>
      <c r="BG22" s="7">
        <f t="shared" si="2"/>
        <v>0</v>
      </c>
      <c r="BH22" s="7" t="s">
        <v>61</v>
      </c>
      <c r="BI22" s="7" t="e">
        <f t="shared" si="3"/>
        <v>#NUM!</v>
      </c>
    </row>
    <row r="23" spans="2:62" ht="18.75" customHeight="1">
      <c r="B23" s="96" t="s">
        <v>153</v>
      </c>
      <c r="C23" s="516" t="s">
        <v>154</v>
      </c>
      <c r="D23" s="517"/>
      <c r="E23" s="518"/>
      <c r="F23" s="98"/>
      <c r="G23" s="516" t="s">
        <v>155</v>
      </c>
      <c r="H23" s="517"/>
      <c r="I23" s="518"/>
      <c r="J23" s="99"/>
      <c r="K23" s="100" t="str">
        <f>CONCATENATE(C23,"　",G23)</f>
        <v>兵庫　太郎</v>
      </c>
      <c r="L23" s="72" t="s">
        <v>156</v>
      </c>
      <c r="P23" s="40">
        <v>17</v>
      </c>
      <c r="Q23" s="75"/>
      <c r="R23" s="76"/>
      <c r="S23" s="77"/>
      <c r="T23" s="78"/>
      <c r="U23" s="76"/>
      <c r="V23" s="79"/>
      <c r="W23" s="46"/>
      <c r="X23" s="74"/>
      <c r="Y23" s="48" t="s">
        <v>62</v>
      </c>
      <c r="Z23" s="49"/>
      <c r="AA23" s="50" t="s">
        <v>62</v>
      </c>
      <c r="AB23" s="51"/>
      <c r="AC23" s="52" t="s">
        <v>101</v>
      </c>
      <c r="AD23" s="53"/>
      <c r="AE23" s="54" t="s">
        <v>102</v>
      </c>
      <c r="AF23" s="64" t="e">
        <v>#NUM!</v>
      </c>
      <c r="AG23" s="55"/>
      <c r="AH23" s="56"/>
      <c r="AI23" s="90"/>
      <c r="AQ23" s="7" t="s">
        <v>157</v>
      </c>
      <c r="AV23" s="7">
        <f t="shared" si="0"/>
        <v>0</v>
      </c>
      <c r="AW23" s="7">
        <f t="shared" si="0"/>
        <v>0</v>
      </c>
      <c r="AX23" s="7">
        <f t="shared" si="0"/>
        <v>0</v>
      </c>
      <c r="AY23" s="7" t="str">
        <f t="shared" si="5"/>
        <v>　</v>
      </c>
      <c r="AZ23" s="7" t="str">
        <f t="shared" si="6"/>
        <v>　</v>
      </c>
      <c r="BA23" s="7">
        <f t="shared" si="7"/>
        <v>0</v>
      </c>
      <c r="BB23" s="7">
        <f t="shared" si="7"/>
        <v>0</v>
      </c>
      <c r="BC23" s="7">
        <f t="shared" si="8"/>
        <v>0</v>
      </c>
      <c r="BD23" s="7" t="s">
        <v>62</v>
      </c>
      <c r="BE23" s="7">
        <f t="shared" si="1"/>
        <v>0</v>
      </c>
      <c r="BF23" s="7" t="s">
        <v>81</v>
      </c>
      <c r="BG23" s="7">
        <f t="shared" si="2"/>
        <v>0</v>
      </c>
      <c r="BH23" s="7" t="s">
        <v>61</v>
      </c>
      <c r="BI23" s="7" t="e">
        <f t="shared" si="3"/>
        <v>#NUM!</v>
      </c>
    </row>
    <row r="24" spans="2:62" ht="18.75" customHeight="1">
      <c r="B24" s="101"/>
      <c r="C24" s="102" t="s">
        <v>46</v>
      </c>
      <c r="D24" s="102"/>
      <c r="E24" s="102"/>
      <c r="F24" s="95"/>
      <c r="G24" s="95" t="s">
        <v>158</v>
      </c>
      <c r="H24" s="95"/>
      <c r="I24" s="95"/>
      <c r="L24" s="20"/>
      <c r="P24" s="40">
        <v>18</v>
      </c>
      <c r="Q24" s="75"/>
      <c r="R24" s="76"/>
      <c r="S24" s="77"/>
      <c r="T24" s="78"/>
      <c r="U24" s="76"/>
      <c r="V24" s="79"/>
      <c r="W24" s="46"/>
      <c r="X24" s="74"/>
      <c r="Y24" s="48" t="s">
        <v>62</v>
      </c>
      <c r="Z24" s="49"/>
      <c r="AA24" s="50" t="s">
        <v>62</v>
      </c>
      <c r="AB24" s="51"/>
      <c r="AC24" s="52" t="s">
        <v>101</v>
      </c>
      <c r="AD24" s="53"/>
      <c r="AE24" s="54" t="s">
        <v>102</v>
      </c>
      <c r="AF24" s="64" t="e">
        <v>#NUM!</v>
      </c>
      <c r="AG24" s="55"/>
      <c r="AH24" s="56"/>
      <c r="AI24" s="57"/>
      <c r="AQ24" s="7" t="s">
        <v>159</v>
      </c>
      <c r="AV24" s="7">
        <f t="shared" si="0"/>
        <v>0</v>
      </c>
      <c r="AW24" s="7">
        <f t="shared" si="0"/>
        <v>0</v>
      </c>
      <c r="AX24" s="7">
        <f t="shared" si="0"/>
        <v>0</v>
      </c>
      <c r="AY24" s="7" t="str">
        <f t="shared" si="5"/>
        <v>　</v>
      </c>
      <c r="AZ24" s="7" t="str">
        <f t="shared" si="6"/>
        <v>　</v>
      </c>
      <c r="BA24" s="7">
        <f t="shared" si="7"/>
        <v>0</v>
      </c>
      <c r="BB24" s="7">
        <f t="shared" si="7"/>
        <v>0</v>
      </c>
      <c r="BC24" s="7">
        <f t="shared" si="8"/>
        <v>0</v>
      </c>
      <c r="BD24" s="7" t="s">
        <v>62</v>
      </c>
      <c r="BE24" s="7">
        <f t="shared" si="1"/>
        <v>0</v>
      </c>
      <c r="BF24" s="7" t="s">
        <v>81</v>
      </c>
      <c r="BG24" s="7">
        <f t="shared" si="2"/>
        <v>0</v>
      </c>
      <c r="BH24" s="7" t="s">
        <v>61</v>
      </c>
      <c r="BI24" s="7" t="e">
        <f t="shared" si="3"/>
        <v>#NUM!</v>
      </c>
    </row>
    <row r="25" spans="2:62" ht="18.75" customHeight="1">
      <c r="B25" s="103" t="s">
        <v>160</v>
      </c>
      <c r="C25" s="516" t="s">
        <v>161</v>
      </c>
      <c r="D25" s="517"/>
      <c r="E25" s="518"/>
      <c r="F25" s="97"/>
      <c r="G25" s="516" t="s">
        <v>162</v>
      </c>
      <c r="H25" s="517"/>
      <c r="I25" s="518"/>
      <c r="J25" s="104"/>
      <c r="K25" s="105" t="str">
        <f>CONCATENATE(C25,"　",G25)</f>
        <v>カワニシ　ヨウヘイ</v>
      </c>
      <c r="L25" s="20"/>
      <c r="P25" s="40">
        <v>19</v>
      </c>
      <c r="Q25" s="75"/>
      <c r="S25" s="77"/>
      <c r="T25" s="78"/>
      <c r="U25" s="76"/>
      <c r="V25" s="79"/>
      <c r="W25" s="46"/>
      <c r="X25" s="74"/>
      <c r="Y25" s="48" t="s">
        <v>62</v>
      </c>
      <c r="Z25" s="49"/>
      <c r="AA25" s="50" t="s">
        <v>62</v>
      </c>
      <c r="AB25" s="51"/>
      <c r="AC25" s="52" t="s">
        <v>101</v>
      </c>
      <c r="AD25" s="53"/>
      <c r="AE25" s="54" t="s">
        <v>102</v>
      </c>
      <c r="AF25" s="64" t="e">
        <v>#NUM!</v>
      </c>
      <c r="AG25" s="55"/>
      <c r="AH25" s="56"/>
      <c r="AI25" s="57"/>
      <c r="AQ25" s="7" t="s">
        <v>163</v>
      </c>
      <c r="AV25" s="7">
        <f t="shared" si="0"/>
        <v>0</v>
      </c>
      <c r="AW25" s="7">
        <f t="shared" si="0"/>
        <v>0</v>
      </c>
      <c r="AX25" s="7">
        <f t="shared" si="0"/>
        <v>0</v>
      </c>
      <c r="AY25" s="7" t="str">
        <f t="shared" si="5"/>
        <v>　</v>
      </c>
      <c r="AZ25" s="7" t="str">
        <f t="shared" si="6"/>
        <v>　</v>
      </c>
      <c r="BA25" s="7">
        <f t="shared" si="7"/>
        <v>0</v>
      </c>
      <c r="BB25" s="7">
        <f t="shared" si="7"/>
        <v>0</v>
      </c>
      <c r="BC25" s="7">
        <f t="shared" si="8"/>
        <v>0</v>
      </c>
      <c r="BD25" s="7" t="s">
        <v>62</v>
      </c>
      <c r="BE25" s="7">
        <f t="shared" si="1"/>
        <v>0</v>
      </c>
      <c r="BF25" s="7" t="s">
        <v>81</v>
      </c>
      <c r="BG25" s="7">
        <f t="shared" si="2"/>
        <v>0</v>
      </c>
      <c r="BH25" s="7" t="s">
        <v>61</v>
      </c>
      <c r="BI25" s="7" t="e">
        <f t="shared" si="3"/>
        <v>#NUM!</v>
      </c>
    </row>
    <row r="26" spans="2:62" ht="18.75" customHeight="1">
      <c r="B26" s="106" t="s">
        <v>164</v>
      </c>
      <c r="C26" s="516" t="s">
        <v>165</v>
      </c>
      <c r="D26" s="517"/>
      <c r="E26" s="518"/>
      <c r="F26" s="98"/>
      <c r="G26" s="516" t="s">
        <v>166</v>
      </c>
      <c r="H26" s="517"/>
      <c r="I26" s="518"/>
      <c r="J26" s="107"/>
      <c r="K26" s="108" t="str">
        <f>CONCATENATE(C26,"　",G26)</f>
        <v>川西　陽平</v>
      </c>
      <c r="L26" s="72" t="s">
        <v>76</v>
      </c>
      <c r="P26" s="40">
        <v>20</v>
      </c>
      <c r="Q26" s="75"/>
      <c r="S26" s="77"/>
      <c r="T26" s="78"/>
      <c r="U26" s="76"/>
      <c r="V26" s="79"/>
      <c r="W26" s="46"/>
      <c r="X26" s="74"/>
      <c r="Y26" s="48" t="s">
        <v>62</v>
      </c>
      <c r="Z26" s="49"/>
      <c r="AA26" s="50" t="s">
        <v>62</v>
      </c>
      <c r="AB26" s="51"/>
      <c r="AC26" s="52" t="s">
        <v>101</v>
      </c>
      <c r="AD26" s="53"/>
      <c r="AE26" s="54" t="s">
        <v>102</v>
      </c>
      <c r="AF26" s="64" t="e">
        <v>#NUM!</v>
      </c>
      <c r="AG26" s="55"/>
      <c r="AH26" s="56"/>
      <c r="AI26" s="57"/>
      <c r="AQ26" s="7" t="s">
        <v>167</v>
      </c>
      <c r="AV26" s="7">
        <f t="shared" si="0"/>
        <v>0</v>
      </c>
      <c r="AW26" s="7">
        <f t="shared" si="0"/>
        <v>0</v>
      </c>
      <c r="AX26" s="7">
        <f t="shared" si="0"/>
        <v>0</v>
      </c>
      <c r="AY26" s="7" t="str">
        <f t="shared" si="5"/>
        <v>　</v>
      </c>
      <c r="AZ26" s="7" t="str">
        <f t="shared" si="6"/>
        <v>　</v>
      </c>
      <c r="BA26" s="7">
        <f t="shared" si="7"/>
        <v>0</v>
      </c>
      <c r="BB26" s="7">
        <f t="shared" si="7"/>
        <v>0</v>
      </c>
      <c r="BC26" s="7">
        <f t="shared" si="8"/>
        <v>0</v>
      </c>
      <c r="BD26" s="7" t="s">
        <v>62</v>
      </c>
      <c r="BE26" s="7">
        <f t="shared" si="1"/>
        <v>0</v>
      </c>
      <c r="BF26" s="7" t="s">
        <v>81</v>
      </c>
      <c r="BG26" s="7">
        <f t="shared" si="2"/>
        <v>0</v>
      </c>
      <c r="BH26" s="7" t="s">
        <v>61</v>
      </c>
      <c r="BI26" s="7" t="e">
        <f t="shared" si="3"/>
        <v>#NUM!</v>
      </c>
    </row>
    <row r="27" spans="2:62" ht="18.75" customHeight="1">
      <c r="B27" s="93"/>
      <c r="C27" s="497"/>
      <c r="D27" s="497"/>
      <c r="E27" s="497"/>
      <c r="F27" s="497"/>
      <c r="G27" s="497"/>
      <c r="H27" s="497"/>
      <c r="I27" s="497"/>
      <c r="J27" s="497"/>
      <c r="K27" s="497"/>
      <c r="M27" s="109"/>
      <c r="P27" s="110">
        <v>21</v>
      </c>
      <c r="Q27" s="111"/>
      <c r="R27" s="61"/>
      <c r="S27" s="112"/>
      <c r="T27" s="113"/>
      <c r="U27" s="114"/>
      <c r="V27" s="115"/>
      <c r="W27" s="116"/>
      <c r="X27" s="117"/>
      <c r="Y27" s="118" t="s">
        <v>62</v>
      </c>
      <c r="Z27" s="119"/>
      <c r="AA27" s="120" t="s">
        <v>62</v>
      </c>
      <c r="AB27" s="121"/>
      <c r="AC27" s="122" t="s">
        <v>101</v>
      </c>
      <c r="AD27" s="123"/>
      <c r="AE27" s="120" t="s">
        <v>64</v>
      </c>
      <c r="AF27" s="124" t="e">
        <v>#NUM!</v>
      </c>
      <c r="AG27" s="125"/>
      <c r="AH27" s="126"/>
      <c r="AI27" s="127"/>
      <c r="AQ27" s="7" t="s">
        <v>168</v>
      </c>
      <c r="AV27" s="7">
        <f t="shared" si="0"/>
        <v>0</v>
      </c>
      <c r="AW27" s="7">
        <f t="shared" si="0"/>
        <v>0</v>
      </c>
      <c r="AX27" s="7">
        <f t="shared" si="0"/>
        <v>0</v>
      </c>
      <c r="AY27" s="7" t="str">
        <f t="shared" si="5"/>
        <v>　</v>
      </c>
      <c r="AZ27" s="7" t="str">
        <f t="shared" si="6"/>
        <v>　</v>
      </c>
      <c r="BA27" s="7">
        <f t="shared" si="7"/>
        <v>0</v>
      </c>
      <c r="BB27" s="7">
        <f t="shared" si="7"/>
        <v>0</v>
      </c>
      <c r="BC27" s="7">
        <f t="shared" si="8"/>
        <v>0</v>
      </c>
      <c r="BD27" s="7" t="s">
        <v>62</v>
      </c>
      <c r="BE27" s="7">
        <f t="shared" si="1"/>
        <v>0</v>
      </c>
      <c r="BF27" s="7" t="s">
        <v>81</v>
      </c>
      <c r="BG27" s="7">
        <f t="shared" si="2"/>
        <v>0</v>
      </c>
      <c r="BH27" s="7" t="s">
        <v>61</v>
      </c>
      <c r="BI27" s="7" t="e">
        <f t="shared" si="3"/>
        <v>#NUM!</v>
      </c>
    </row>
    <row r="28" spans="2:62" ht="18.75" customHeight="1">
      <c r="B28" s="128"/>
      <c r="C28" s="95" t="s">
        <v>46</v>
      </c>
      <c r="D28" s="95"/>
      <c r="E28" s="95"/>
      <c r="F28" s="95"/>
      <c r="G28" s="95" t="s">
        <v>158</v>
      </c>
      <c r="H28" s="95"/>
      <c r="I28" s="95"/>
      <c r="L28" s="20"/>
      <c r="M28" s="109"/>
      <c r="AQ28" s="7" t="s">
        <v>169</v>
      </c>
    </row>
    <row r="29" spans="2:62" ht="18.75" customHeight="1">
      <c r="B29" s="103" t="s">
        <v>170</v>
      </c>
      <c r="C29" s="516" t="s">
        <v>171</v>
      </c>
      <c r="D29" s="517"/>
      <c r="E29" s="518"/>
      <c r="F29" s="97"/>
      <c r="G29" s="516" t="s">
        <v>172</v>
      </c>
      <c r="H29" s="517"/>
      <c r="I29" s="518"/>
      <c r="J29" s="39"/>
      <c r="K29" s="60" t="str">
        <f>CONCATENATE(C29,"　",G29)</f>
        <v>タカサゴ　ユリ</v>
      </c>
      <c r="L29" s="20"/>
      <c r="M29" s="109"/>
      <c r="P29" s="129" t="s">
        <v>173</v>
      </c>
      <c r="Q29" s="130"/>
      <c r="R29" s="130"/>
      <c r="S29" s="130"/>
      <c r="T29" s="130"/>
      <c r="U29" s="130"/>
      <c r="V29" s="130"/>
      <c r="W29" s="130"/>
      <c r="X29" s="130"/>
      <c r="Y29" s="130"/>
      <c r="Z29" s="130"/>
      <c r="AA29" s="130"/>
      <c r="AB29" s="130"/>
      <c r="AC29" s="130"/>
      <c r="AD29" s="130"/>
      <c r="AE29" s="130"/>
      <c r="AF29" s="130"/>
      <c r="AG29" s="130"/>
      <c r="AH29" s="130"/>
      <c r="AI29" s="130"/>
      <c r="AQ29" s="7" t="s">
        <v>174</v>
      </c>
      <c r="AX29" s="7" t="s">
        <v>175</v>
      </c>
      <c r="AY29" s="7" t="str">
        <f>IF(ISERROR(VLOOKUP(AX29,$AV$7:$BI$27,4,FALSE)),"",VLOOKUP(AX29,$AV$7:$BI$27,4,FALSE))</f>
        <v>伊丹　華子</v>
      </c>
      <c r="AZ29" s="7" t="str">
        <f t="shared" ref="AZ29:AZ33" si="9">IF(ISERROR(VLOOKUP(AX29,$AV$7:$BI$27,5,FALSE)),"",VLOOKUP(AX29,$AV$7:$BI$27,5,FALSE))</f>
        <v>イタミ　ハナコ</v>
      </c>
      <c r="BA29" s="7" t="str">
        <f t="shared" ref="BA29:BA33" si="10">IF(ISERROR(VLOOKUP(AX29,$AV$7:$BI$27,6,FALSE)),"",VLOOKUP(AX29,$AV$7:$BI$27,6,FALSE))</f>
        <v>無</v>
      </c>
      <c r="BB29" s="7">
        <f t="shared" ref="BB29:BB33" si="11">IF(ISERROR(VLOOKUP(AX29,$AV$7:$BI$27,7,FALSE)),"",VLOOKUP(AX29,$AV$7:$BI$27,7,FALSE))</f>
        <v>2</v>
      </c>
      <c r="BC29" s="7">
        <f t="shared" ref="BC29:BC33" si="12">IF(ISERROR(VLOOKUP(AX29,$AV$7:$BI$27,8,FALSE)),"",VLOOKUP(AX29,$AV$7:$BI$27,8,FALSE))</f>
        <v>2006</v>
      </c>
      <c r="BD29" s="131">
        <f>IF(ISERROR(DATE(BC29,1,1))=TRUE,"",(DATE(BC29,1,1)))</f>
        <v>38718</v>
      </c>
      <c r="BE29" s="7" t="str">
        <f t="shared" ref="BE29:BE33" si="13">IF(ISERROR(VLOOKUP(AX29,$AV$7:$BI$27,9,FALSE)),"",VLOOKUP(AX29,$AV$7:$BI$27,9,FALSE))</f>
        <v>年</v>
      </c>
      <c r="BF29" s="7">
        <f t="shared" ref="BF29:BF33" si="14">IF(ISERROR(VLOOKUP(AX29,$AV$7:$BI$27,10,FALSE)),"",VLOOKUP(AX29,$AV$7:$BI$27,10,FALSE))</f>
        <v>8</v>
      </c>
      <c r="BG29" s="7" t="str">
        <f t="shared" ref="BG29:BG33" si="15">IF(ISERROR(VLOOKUP(AX29,$AV$7:$BI$27,11,FALSE)),"",VLOOKUP(AX29,$AV$7:$BI$27,11,FALSE))</f>
        <v>月</v>
      </c>
      <c r="BH29" s="7">
        <f t="shared" ref="BH29:BH33" si="16">IF(ISERROR(VLOOKUP(AX29,$AV$7:$BI$27,12,FALSE)),"",VLOOKUP(AX29,$AV$7:$BI$27,12,FALSE))</f>
        <v>20</v>
      </c>
      <c r="BI29" s="7" t="str">
        <f t="shared" ref="BI29:BI33" si="17">IF(ISERROR(VLOOKUP(AX29,$AV$7:$BI$27,13,FALSE)),"",VLOOKUP(AX29,$AV$7:$BI$27,13,FALSE))</f>
        <v>日</v>
      </c>
      <c r="BJ29" s="7">
        <f t="shared" ref="BJ29:BJ33" si="18">IF(ISERROR(VLOOKUP(AX29,$AV$7:$BI$27,14,FALSE)),"",VLOOKUP(AX29,$AV$7:$BI$27,14,FALSE))</f>
        <v>17</v>
      </c>
    </row>
    <row r="30" spans="2:62" ht="18.75" customHeight="1">
      <c r="B30" s="132" t="s">
        <v>176</v>
      </c>
      <c r="C30" s="516" t="s">
        <v>177</v>
      </c>
      <c r="D30" s="517"/>
      <c r="E30" s="518"/>
      <c r="F30" s="98"/>
      <c r="G30" s="516" t="s">
        <v>178</v>
      </c>
      <c r="H30" s="517"/>
      <c r="I30" s="518"/>
      <c r="J30" s="99"/>
      <c r="K30" s="133" t="str">
        <f>CONCATENATE(C30,"　",G30)</f>
        <v>高砂　百合</v>
      </c>
      <c r="L30" s="72" t="s">
        <v>76</v>
      </c>
      <c r="O30" s="109"/>
      <c r="P30" s="505" t="s">
        <v>179</v>
      </c>
      <c r="Q30" s="506"/>
      <c r="R30" s="506"/>
      <c r="S30" s="506"/>
      <c r="T30" s="506"/>
      <c r="U30" s="506"/>
      <c r="V30" s="506"/>
      <c r="W30" s="506"/>
      <c r="X30" s="506"/>
      <c r="Y30" s="506"/>
      <c r="Z30" s="506"/>
      <c r="AA30" s="506"/>
      <c r="AB30" s="506"/>
      <c r="AC30" s="506"/>
      <c r="AD30" s="506"/>
      <c r="AE30" s="506"/>
      <c r="AF30" s="506"/>
      <c r="AG30" s="506"/>
      <c r="AH30" s="506"/>
      <c r="AI30" s="507"/>
      <c r="AQ30" s="7" t="s">
        <v>180</v>
      </c>
      <c r="AX30" s="7" t="s">
        <v>181</v>
      </c>
      <c r="AY30" s="7" t="str">
        <f t="shared" ref="AY30:AY33" si="19">IF(ISERROR(VLOOKUP(AX30,$AV$7:$BI$27,4,FALSE)),"",VLOOKUP(AX30,$AV$7:$BI$27,4,FALSE))</f>
        <v>宝塚　すみれ</v>
      </c>
      <c r="AZ30" s="7" t="str">
        <f t="shared" si="9"/>
        <v>タカラヅカ　スミレ</v>
      </c>
      <c r="BA30" s="7" t="str">
        <f t="shared" si="10"/>
        <v>無</v>
      </c>
      <c r="BB30" s="7">
        <f t="shared" si="11"/>
        <v>2</v>
      </c>
      <c r="BC30" s="7">
        <f t="shared" si="12"/>
        <v>2006</v>
      </c>
      <c r="BD30" s="131">
        <f t="shared" ref="BD30:BD33" si="20">IF(ISERROR(DATE(BC30,1,1))=TRUE,"",(DATE(BC30,1,1)))</f>
        <v>38718</v>
      </c>
      <c r="BE30" s="7" t="str">
        <f t="shared" si="13"/>
        <v>年</v>
      </c>
      <c r="BF30" s="7">
        <f t="shared" si="14"/>
        <v>5</v>
      </c>
      <c r="BG30" s="7" t="str">
        <f t="shared" si="15"/>
        <v>月</v>
      </c>
      <c r="BH30" s="7">
        <f t="shared" si="16"/>
        <v>15</v>
      </c>
      <c r="BI30" s="7" t="str">
        <f t="shared" si="17"/>
        <v>日</v>
      </c>
      <c r="BJ30" s="7">
        <f t="shared" si="18"/>
        <v>17</v>
      </c>
    </row>
    <row r="31" spans="2:62" ht="18.75" customHeight="1">
      <c r="B31" s="93"/>
      <c r="C31" s="497"/>
      <c r="D31" s="497"/>
      <c r="E31" s="497"/>
      <c r="F31" s="497"/>
      <c r="G31" s="497"/>
      <c r="H31" s="497"/>
      <c r="I31" s="497"/>
      <c r="J31" s="497"/>
      <c r="K31" s="497"/>
      <c r="O31" s="109"/>
      <c r="P31" s="508"/>
      <c r="Q31" s="509"/>
      <c r="R31" s="509"/>
      <c r="S31" s="509"/>
      <c r="T31" s="509"/>
      <c r="U31" s="509"/>
      <c r="V31" s="509"/>
      <c r="W31" s="509"/>
      <c r="X31" s="509"/>
      <c r="Y31" s="509"/>
      <c r="Z31" s="509"/>
      <c r="AA31" s="509"/>
      <c r="AB31" s="509"/>
      <c r="AC31" s="509"/>
      <c r="AD31" s="509"/>
      <c r="AE31" s="509"/>
      <c r="AF31" s="509"/>
      <c r="AG31" s="509"/>
      <c r="AH31" s="509"/>
      <c r="AI31" s="510"/>
      <c r="AQ31" s="7" t="s">
        <v>182</v>
      </c>
      <c r="AX31" s="7" t="s">
        <v>183</v>
      </c>
      <c r="AY31" s="7" t="str">
        <f t="shared" si="19"/>
        <v>三田　さゆり</v>
      </c>
      <c r="AZ31" s="7" t="str">
        <f t="shared" si="9"/>
        <v>サンダ　サユリ</v>
      </c>
      <c r="BA31" s="7" t="str">
        <f t="shared" si="10"/>
        <v>無</v>
      </c>
      <c r="BB31" s="7">
        <f t="shared" si="11"/>
        <v>1</v>
      </c>
      <c r="BC31" s="7">
        <f t="shared" si="12"/>
        <v>2008</v>
      </c>
      <c r="BD31" s="131">
        <f t="shared" si="20"/>
        <v>39448</v>
      </c>
      <c r="BE31" s="7" t="str">
        <f t="shared" si="13"/>
        <v>年</v>
      </c>
      <c r="BF31" s="7">
        <f t="shared" si="14"/>
        <v>2</v>
      </c>
      <c r="BG31" s="7" t="str">
        <f t="shared" si="15"/>
        <v>月</v>
      </c>
      <c r="BH31" s="7">
        <f t="shared" si="16"/>
        <v>10</v>
      </c>
      <c r="BI31" s="7" t="str">
        <f t="shared" si="17"/>
        <v>日</v>
      </c>
      <c r="BJ31" s="7">
        <f t="shared" si="18"/>
        <v>15</v>
      </c>
    </row>
    <row r="32" spans="2:62" ht="18.75" customHeight="1">
      <c r="G32" s="109"/>
      <c r="H32" s="109"/>
      <c r="I32" s="109"/>
      <c r="J32" s="134"/>
      <c r="O32" s="109"/>
      <c r="P32" s="508"/>
      <c r="Q32" s="509"/>
      <c r="R32" s="509"/>
      <c r="S32" s="509"/>
      <c r="T32" s="509"/>
      <c r="U32" s="509"/>
      <c r="V32" s="509"/>
      <c r="W32" s="509"/>
      <c r="X32" s="509"/>
      <c r="Y32" s="509"/>
      <c r="Z32" s="509"/>
      <c r="AA32" s="509"/>
      <c r="AB32" s="509"/>
      <c r="AC32" s="509"/>
      <c r="AD32" s="509"/>
      <c r="AE32" s="509"/>
      <c r="AF32" s="509"/>
      <c r="AG32" s="509"/>
      <c r="AH32" s="509"/>
      <c r="AI32" s="510"/>
      <c r="AQ32" s="7" t="s">
        <v>184</v>
      </c>
      <c r="AX32" s="7" t="s">
        <v>185</v>
      </c>
      <c r="AY32" s="7" t="str">
        <f t="shared" si="19"/>
        <v>丹波　惠美</v>
      </c>
      <c r="AZ32" s="7" t="str">
        <f t="shared" si="9"/>
        <v>タンバ　エミ</v>
      </c>
      <c r="BA32" s="7" t="str">
        <f t="shared" si="10"/>
        <v>無</v>
      </c>
      <c r="BB32" s="7">
        <f t="shared" si="11"/>
        <v>2</v>
      </c>
      <c r="BC32" s="7">
        <f t="shared" si="12"/>
        <v>2007</v>
      </c>
      <c r="BD32" s="131">
        <f t="shared" si="20"/>
        <v>39083</v>
      </c>
      <c r="BE32" s="7" t="str">
        <f t="shared" si="13"/>
        <v>年</v>
      </c>
      <c r="BF32" s="7">
        <f t="shared" si="14"/>
        <v>3</v>
      </c>
      <c r="BG32" s="7" t="str">
        <f t="shared" si="15"/>
        <v>月</v>
      </c>
      <c r="BH32" s="7">
        <f t="shared" si="16"/>
        <v>17</v>
      </c>
      <c r="BI32" s="7" t="str">
        <f t="shared" si="17"/>
        <v>日</v>
      </c>
      <c r="BJ32" s="7">
        <f t="shared" si="18"/>
        <v>16</v>
      </c>
    </row>
    <row r="33" spans="2:62" ht="18.75" customHeight="1">
      <c r="B33" s="14" t="s">
        <v>186</v>
      </c>
      <c r="C33" s="514" t="s">
        <v>187</v>
      </c>
      <c r="D33" s="515"/>
      <c r="E33" s="515"/>
      <c r="F33" s="515"/>
      <c r="G33" s="515"/>
      <c r="H33" s="515"/>
      <c r="I33" s="515"/>
      <c r="J33" s="515"/>
      <c r="K33" s="515"/>
      <c r="O33" s="109"/>
      <c r="P33" s="508"/>
      <c r="Q33" s="509"/>
      <c r="R33" s="509"/>
      <c r="S33" s="509"/>
      <c r="T33" s="509"/>
      <c r="U33" s="509"/>
      <c r="V33" s="509"/>
      <c r="W33" s="509"/>
      <c r="X33" s="509"/>
      <c r="Y33" s="509"/>
      <c r="Z33" s="509"/>
      <c r="AA33" s="509"/>
      <c r="AB33" s="509"/>
      <c r="AC33" s="509"/>
      <c r="AD33" s="509"/>
      <c r="AE33" s="509"/>
      <c r="AF33" s="509"/>
      <c r="AG33" s="509"/>
      <c r="AH33" s="509"/>
      <c r="AI33" s="510"/>
      <c r="AQ33" s="7" t="s">
        <v>83</v>
      </c>
      <c r="AX33" s="7" t="s">
        <v>188</v>
      </c>
      <c r="AY33" s="7" t="str">
        <f t="shared" si="19"/>
        <v>猪名川　幸子</v>
      </c>
      <c r="AZ33" s="7" t="str">
        <f t="shared" si="9"/>
        <v>イナガワ　サチコ</v>
      </c>
      <c r="BA33" s="7" t="str">
        <f t="shared" si="10"/>
        <v>無</v>
      </c>
      <c r="BB33" s="7">
        <f t="shared" si="11"/>
        <v>1</v>
      </c>
      <c r="BC33" s="7">
        <f t="shared" si="12"/>
        <v>2007</v>
      </c>
      <c r="BD33" s="131">
        <f t="shared" si="20"/>
        <v>39083</v>
      </c>
      <c r="BE33" s="7" t="str">
        <f t="shared" si="13"/>
        <v>年</v>
      </c>
      <c r="BF33" s="7">
        <f t="shared" si="14"/>
        <v>12</v>
      </c>
      <c r="BG33" s="7" t="str">
        <f t="shared" si="15"/>
        <v>月</v>
      </c>
      <c r="BH33" s="7">
        <f t="shared" si="16"/>
        <v>26</v>
      </c>
      <c r="BI33" s="7" t="str">
        <f t="shared" si="17"/>
        <v>日</v>
      </c>
      <c r="BJ33" s="7">
        <f t="shared" si="18"/>
        <v>16</v>
      </c>
    </row>
    <row r="34" spans="2:62" ht="18.75" customHeight="1">
      <c r="G34" s="109"/>
      <c r="H34" s="109"/>
      <c r="I34" s="109"/>
      <c r="J34" s="109"/>
      <c r="P34" s="511"/>
      <c r="Q34" s="512"/>
      <c r="R34" s="512"/>
      <c r="S34" s="512"/>
      <c r="T34" s="512"/>
      <c r="U34" s="512"/>
      <c r="V34" s="512"/>
      <c r="W34" s="512"/>
      <c r="X34" s="512"/>
      <c r="Y34" s="512"/>
      <c r="Z34" s="512"/>
      <c r="AA34" s="512"/>
      <c r="AB34" s="512"/>
      <c r="AC34" s="512"/>
      <c r="AD34" s="512"/>
      <c r="AE34" s="512"/>
      <c r="AF34" s="512"/>
      <c r="AG34" s="512"/>
      <c r="AH34" s="512"/>
      <c r="AI34" s="513"/>
      <c r="AQ34" s="7" t="s">
        <v>189</v>
      </c>
      <c r="BD34" s="135"/>
    </row>
    <row r="35" spans="2:62" ht="18.75" customHeight="1">
      <c r="G35" s="490"/>
      <c r="H35" s="490"/>
      <c r="I35" s="490"/>
      <c r="J35" s="490"/>
      <c r="K35" s="490"/>
      <c r="L35" s="490"/>
      <c r="M35" s="490"/>
      <c r="AQ35" s="7" t="s">
        <v>190</v>
      </c>
      <c r="BD35" s="135"/>
    </row>
    <row r="36" spans="2:62" ht="18.75" customHeight="1">
      <c r="G36" s="490"/>
      <c r="H36" s="490"/>
      <c r="I36" s="490"/>
      <c r="J36" s="490"/>
      <c r="K36" s="490"/>
      <c r="L36" s="490"/>
      <c r="M36" s="490"/>
      <c r="P36" s="224" t="s">
        <v>232</v>
      </c>
      <c r="Q36" s="224"/>
      <c r="R36" s="136"/>
      <c r="S36" s="136"/>
      <c r="T36" s="136"/>
      <c r="U36" s="136"/>
      <c r="V36" s="136"/>
      <c r="W36" s="136"/>
      <c r="X36" s="136"/>
      <c r="Y36" s="136"/>
      <c r="Z36" s="136"/>
      <c r="AA36" s="136"/>
      <c r="AB36" s="136"/>
      <c r="AC36" s="136"/>
      <c r="AD36" s="136"/>
      <c r="AE36" s="136"/>
      <c r="AF36" s="136"/>
      <c r="AG36" s="137"/>
      <c r="AQ36" s="7" t="s">
        <v>191</v>
      </c>
    </row>
    <row r="37" spans="2:62" ht="18.75" customHeight="1">
      <c r="G37" s="109"/>
      <c r="H37" s="109"/>
      <c r="I37" s="109"/>
      <c r="J37" s="109"/>
      <c r="K37" s="109"/>
      <c r="L37" s="109"/>
      <c r="M37" s="109"/>
      <c r="P37" s="13"/>
      <c r="Q37" s="491" t="s">
        <v>46</v>
      </c>
      <c r="R37" s="493"/>
      <c r="S37" s="493" t="s">
        <v>47</v>
      </c>
      <c r="T37" s="495" t="s">
        <v>48</v>
      </c>
      <c r="U37" s="497"/>
      <c r="V37" s="499" t="s">
        <v>192</v>
      </c>
      <c r="W37" s="501" t="s">
        <v>50</v>
      </c>
      <c r="X37" s="491" t="s">
        <v>51</v>
      </c>
      <c r="Y37" s="502"/>
      <c r="Z37" s="504" t="s">
        <v>52</v>
      </c>
      <c r="AA37" s="493"/>
      <c r="AB37" s="493"/>
      <c r="AC37" s="493"/>
      <c r="AD37" s="493"/>
      <c r="AE37" s="502"/>
      <c r="AF37" s="504" t="s">
        <v>193</v>
      </c>
      <c r="AG37" s="485" t="s">
        <v>56</v>
      </c>
      <c r="AQ37" s="7" t="s">
        <v>194</v>
      </c>
    </row>
    <row r="38" spans="2:62" ht="18.75" customHeight="1">
      <c r="P38" s="19"/>
      <c r="Q38" s="492"/>
      <c r="R38" s="494"/>
      <c r="S38" s="494"/>
      <c r="T38" s="496"/>
      <c r="U38" s="498"/>
      <c r="V38" s="500"/>
      <c r="W38" s="494"/>
      <c r="X38" s="492"/>
      <c r="Y38" s="503"/>
      <c r="Z38" s="487" t="s">
        <v>62</v>
      </c>
      <c r="AA38" s="488"/>
      <c r="AB38" s="487" t="s">
        <v>63</v>
      </c>
      <c r="AC38" s="489"/>
      <c r="AD38" s="487" t="s">
        <v>64</v>
      </c>
      <c r="AE38" s="488"/>
      <c r="AF38" s="496"/>
      <c r="AG38" s="486"/>
      <c r="AQ38" s="7" t="s">
        <v>195</v>
      </c>
    </row>
    <row r="39" spans="2:62" ht="18.75" customHeight="1">
      <c r="P39" s="21">
        <v>1</v>
      </c>
      <c r="Q39" s="138" t="s">
        <v>196</v>
      </c>
      <c r="R39" s="139"/>
      <c r="S39" s="140" t="s">
        <v>197</v>
      </c>
      <c r="T39" s="141" t="s">
        <v>198</v>
      </c>
      <c r="U39" s="139"/>
      <c r="V39" s="142" t="s">
        <v>199</v>
      </c>
      <c r="W39" s="143" t="s">
        <v>76</v>
      </c>
      <c r="X39" s="144">
        <v>1</v>
      </c>
      <c r="Y39" s="29" t="s">
        <v>62</v>
      </c>
      <c r="Z39" s="223">
        <v>2006</v>
      </c>
      <c r="AA39" s="30" t="s">
        <v>62</v>
      </c>
      <c r="AB39" s="146">
        <v>3</v>
      </c>
      <c r="AC39" s="32" t="s">
        <v>63</v>
      </c>
      <c r="AD39" s="147">
        <v>1</v>
      </c>
      <c r="AE39" s="34" t="s">
        <v>64</v>
      </c>
      <c r="AF39" s="35">
        <f>IF(Z39="","",DATEDIF(DATE(Z39,AB39,AD39),$AZ$2,"y"))</f>
        <v>17</v>
      </c>
      <c r="AG39" s="148" t="s">
        <v>200</v>
      </c>
      <c r="AQ39" s="7" t="s">
        <v>201</v>
      </c>
      <c r="AX39" s="7" t="s">
        <v>202</v>
      </c>
      <c r="AY39" s="7" t="str">
        <f>IF(ISERROR(VLOOKUP(AX39,$AW$7:$BI$27,3,FALSE)),"",VLOOKUP(AX39,$AW$7:$BI$27,3,FALSE))</f>
        <v>伊丹　華子</v>
      </c>
      <c r="AZ39" s="7" t="str">
        <f>IF(ISERROR(VLOOKUP(AX39,$AW$7:$BI$27,4,FALSE)),"",VLOOKUP(AX39,$AW$7:$BI$27,4,FALSE))</f>
        <v>イタミ　ハナコ</v>
      </c>
      <c r="BA39" s="7" t="str">
        <f>IF(ISERROR(VLOOKUP(AX39,$AW$7:$BI$27,5,FALSE)),"",VLOOKUP(AX39,$AW$7:$BI$27,5,FALSE))</f>
        <v>無</v>
      </c>
      <c r="BB39" s="7">
        <f>IF(ISERROR(VLOOKUP(AX39,$AW$7:$BI$27,6,FALSE)),"",VLOOKUP(AX39,$AW$7:$BI$27,6,FALSE))</f>
        <v>2</v>
      </c>
      <c r="BC39" s="7">
        <f>IF(ISERROR(VLOOKUP(AX39,$AW$7:$BI$27,7,FALSE)),"",VLOOKUP(AX39,$AW$7:$BI$27,7,FALSE))</f>
        <v>2006</v>
      </c>
      <c r="BD39" s="131">
        <f>IF(ISERROR(DATE(BC39,1,1))=TRUE,"",(DATE(BC39,1,1)))</f>
        <v>38718</v>
      </c>
      <c r="BE39" s="7" t="str">
        <f>IF(ISERROR(VLOOKUP(AX39,$AW$7:$BI$27,8,FALSE)),"",VLOOKUP(AX39,$AW$7:$BI$27,8,FALSE))</f>
        <v>年</v>
      </c>
      <c r="BF39" s="7">
        <f>IF(ISERROR(VLOOKUP(AX39,$AW$7:$BI$27,9,FALSE)),"",VLOOKUP(AX39,$AW$7:$BI$27,9,FALSE))</f>
        <v>8</v>
      </c>
      <c r="BG39" s="7" t="str">
        <f>IF(ISERROR(VLOOKUP(AX39,$AW$7:$BI$27,10,FALSE)),"",VLOOKUP(AX39,$AW$7:$BI$27,10,FALSE))</f>
        <v>月</v>
      </c>
      <c r="BH39" s="7">
        <f>IF(ISERROR(VLOOKUP(AX39,$AW$7:$BI$27,11,FALSE)),"",VLOOKUP(AX39,$AW$7:$BI$27,11,FALSE))</f>
        <v>20</v>
      </c>
      <c r="BI39" s="7" t="str">
        <f>IF(ISERROR(VLOOKUP(AX39,$AW$7:$BI$27,12,FALSE)),"",VLOOKUP(AX39,$AW$7:$BI$27,12,FALSE))</f>
        <v>日</v>
      </c>
      <c r="BJ39" s="7">
        <f>IF(ISERROR(VLOOKUP(AX39,$AW$7:$BI$27,13,FALSE)),"",VLOOKUP(AX39,$AW$7:$BI$27,13,FALSE))</f>
        <v>17</v>
      </c>
    </row>
    <row r="40" spans="2:62" ht="18.75" customHeight="1">
      <c r="P40" s="110">
        <v>2</v>
      </c>
      <c r="Q40" s="149"/>
      <c r="R40" s="150"/>
      <c r="S40" s="151"/>
      <c r="T40" s="152"/>
      <c r="U40" s="150"/>
      <c r="V40" s="153"/>
      <c r="W40" s="154"/>
      <c r="X40" s="155"/>
      <c r="Y40" s="118" t="s">
        <v>62</v>
      </c>
      <c r="Z40" s="156"/>
      <c r="AA40" s="120" t="s">
        <v>62</v>
      </c>
      <c r="AB40" s="157"/>
      <c r="AC40" s="158" t="s">
        <v>63</v>
      </c>
      <c r="AD40" s="159"/>
      <c r="AE40" s="160" t="s">
        <v>64</v>
      </c>
      <c r="AF40" s="124"/>
      <c r="AG40" s="161"/>
      <c r="AQ40" s="7" t="s">
        <v>203</v>
      </c>
      <c r="AX40" s="7" t="s">
        <v>204</v>
      </c>
      <c r="AY40" s="7" t="str">
        <f>IF(ISERROR(VLOOKUP(AX40,$AW$7:$BI$27,3,FALSE)),"",VLOOKUP(AX40,$AW$7:$BI$27,3,FALSE))</f>
        <v>三田　さゆり</v>
      </c>
      <c r="AZ40" s="7" t="str">
        <f>IF(ISERROR(VLOOKUP(AX40,$AW$7:$BI$27,4,FALSE)),"",VLOOKUP(AX40,$AW$7:$BI$27,4,FALSE))</f>
        <v>サンダ　サユリ</v>
      </c>
      <c r="BA40" s="7" t="str">
        <f>IF(ISERROR(VLOOKUP(AX40,$AW$7:$BI$27,5,FALSE)),"",VLOOKUP(AX40,$AW$7:$BI$27,5,FALSE))</f>
        <v>無</v>
      </c>
      <c r="BB40" s="7">
        <f>IF(ISERROR(VLOOKUP(AX40,$AW$7:$BI$27,6,FALSE)),"",VLOOKUP(AX40,$AW$7:$BI$27,6,FALSE))</f>
        <v>1</v>
      </c>
      <c r="BC40" s="7">
        <f>IF(ISERROR(VLOOKUP(AX40,$AW$7:$BI$27,7,FALSE)),"",VLOOKUP(AX40,$AW$7:$BI$27,7,FALSE))</f>
        <v>2008</v>
      </c>
      <c r="BD40" s="131">
        <f>IF(ISERROR(DATE(BC40,1,1))=TRUE,"",(DATE(BC40,1,1)))</f>
        <v>39448</v>
      </c>
      <c r="BE40" s="7" t="str">
        <f>IF(ISERROR(VLOOKUP(AX40,$AW$7:$BI$27,8,FALSE)),"",VLOOKUP(AX40,$AW$7:$BI$27,8,FALSE))</f>
        <v>年</v>
      </c>
      <c r="BF40" s="7">
        <f>IF(ISERROR(VLOOKUP(AX40,$AW$7:$BI$27,9,FALSE)),"",VLOOKUP(AX40,$AW$7:$BI$27,9,FALSE))</f>
        <v>2</v>
      </c>
      <c r="BG40" s="7" t="str">
        <f>IF(ISERROR(VLOOKUP(AX40,$AW$7:$BI$27,10,FALSE)),"",VLOOKUP(AX40,$AW$7:$BI$27,10,FALSE))</f>
        <v>月</v>
      </c>
      <c r="BH40" s="7">
        <f>IF(ISERROR(VLOOKUP(AX40,$AW$7:$BI$27,11,FALSE)),"",VLOOKUP(AX40,$AW$7:$BI$27,11,FALSE))</f>
        <v>10</v>
      </c>
      <c r="BI40" s="7" t="str">
        <f>IF(ISERROR(VLOOKUP(AX40,$AW$7:$BI$27,12,FALSE)),"",VLOOKUP(AX40,$AW$7:$BI$27,12,FALSE))</f>
        <v>日</v>
      </c>
      <c r="BJ40" s="7">
        <f t="shared" ref="BJ40:BJ41" si="21">IF(ISERROR(VLOOKUP(AX40,$AW$7:$BI$27,13,FALSE)),"",VLOOKUP(AX40,$AW$7:$BI$27,13,FALSE))</f>
        <v>15</v>
      </c>
    </row>
    <row r="41" spans="2:62" ht="18.75" customHeight="1">
      <c r="P41" s="162" t="s">
        <v>205</v>
      </c>
      <c r="Q41" s="7">
        <f>COUNT(AF39:AF40)</f>
        <v>1</v>
      </c>
      <c r="AQ41" s="7" t="s">
        <v>206</v>
      </c>
      <c r="AX41" s="7" t="s">
        <v>207</v>
      </c>
      <c r="AY41" s="7" t="str">
        <f>IF(ISERROR(VLOOKUP(AX41,$AW$7:$BI$27,3,FALSE)),"",VLOOKUP(AX41,$AW$7:$BI$27,3,FALSE))</f>
        <v/>
      </c>
      <c r="AZ41" s="7" t="str">
        <f>IF(ISERROR(VLOOKUP(AX41,$AW$7:$BI$27,4,FALSE)),"",VLOOKUP(AX41,$AW$7:$BI$27,4,FALSE))</f>
        <v/>
      </c>
      <c r="BA41" s="7" t="str">
        <f>IF(ISERROR(VLOOKUP(AX41,$AW$7:$BI$27,5,FALSE)),"",VLOOKUP(AX41,$AW$7:$BI$27,5,FALSE))</f>
        <v/>
      </c>
      <c r="BB41" s="7" t="str">
        <f>IF(ISERROR(VLOOKUP(AX41,$AW$7:$BI$27,6,FALSE)),"",VLOOKUP(AX41,$AW$7:$BI$27,6,FALSE))</f>
        <v/>
      </c>
      <c r="BC41" s="7" t="str">
        <f>IF(ISERROR(VLOOKUP(AX41,$AW$7:$BI$27,7,FALSE)),"",VLOOKUP(AX41,$AW$7:$BI$27,7,FALSE))</f>
        <v/>
      </c>
      <c r="BD41" s="131" t="str">
        <f>IF(ISERROR(DATE(BC41,1,1))=TRUE,"",(DATE(BC41,1,1)))</f>
        <v/>
      </c>
      <c r="BE41" s="7" t="str">
        <f>IF(ISERROR(VLOOKUP(AX41,$AW$7:$BI$27,8,FALSE)),"",VLOOKUP(AX41,$AW$7:$BI$27,8,FALSE))</f>
        <v/>
      </c>
      <c r="BF41" s="7" t="str">
        <f>IF(ISERROR(VLOOKUP(AX41,$AW$7:$BI$27,9,FALSE)),"",VLOOKUP(AX41,$AW$7:$BI$27,9,FALSE))</f>
        <v/>
      </c>
      <c r="BG41" s="7" t="str">
        <f>IF(ISERROR(VLOOKUP(AX41,$AW$7:$BI$27,10,FALSE)),"",VLOOKUP(AX41,$AW$7:$BI$27,10,FALSE))</f>
        <v/>
      </c>
      <c r="BH41" s="7" t="str">
        <f>IF(ISERROR(VLOOKUP(AX41,$AW$7:$BI$27,11,FALSE)),"",VLOOKUP(AX41,$AW$7:$BI$27,11,FALSE))</f>
        <v/>
      </c>
      <c r="BI41" s="7" t="str">
        <f>IF(ISERROR(VLOOKUP(AX41,$AW$7:$BI$27,12,FALSE)),"",VLOOKUP(AX41,$AW$7:$BI$27,12,FALSE))</f>
        <v/>
      </c>
      <c r="BJ41" s="7" t="str">
        <f t="shared" si="21"/>
        <v/>
      </c>
    </row>
    <row r="42" spans="2:62" ht="18.75" customHeight="1">
      <c r="AQ42" s="7" t="s">
        <v>208</v>
      </c>
      <c r="BD42" s="135"/>
    </row>
    <row r="43" spans="2:62" ht="18.75" customHeight="1">
      <c r="AQ43" s="7" t="s">
        <v>209</v>
      </c>
    </row>
    <row r="44" spans="2:62" ht="18.75" customHeight="1">
      <c r="AQ44" s="7" t="s">
        <v>210</v>
      </c>
      <c r="AX44" s="7" t="s">
        <v>211</v>
      </c>
      <c r="AY44" s="7" t="str">
        <f>IF(ISERROR(VLOOKUP(AX44,$AW$7:$BI$27,3,FALSE)),"",VLOOKUP(AX44,$AW$7:$BI$27,3,FALSE))</f>
        <v>福崎　健</v>
      </c>
      <c r="AZ44" s="7" t="str">
        <f>IF(ISERROR(VLOOKUP(AX44,$AW$7:$BI$27,4,FALSE)),"",VLOOKUP(AX44,$AW$7:$BI$27,4,FALSE))</f>
        <v>フクサキ　ケン</v>
      </c>
      <c r="BA44" s="7" t="str">
        <f>IF(ISERROR(VLOOKUP(AX44,$AW$7:$BI$27,5,FALSE)),"",VLOOKUP(AX44,$AW$7:$BI$27,5,FALSE))</f>
        <v>無</v>
      </c>
      <c r="BB44" s="7">
        <f>IF(ISERROR(VLOOKUP(AX44,$AW$7:$BI$27,6,FALSE)),"",VLOOKUP(AX44,$AW$7:$BI$27,6,FALSE))</f>
        <v>1</v>
      </c>
      <c r="BC44" s="7">
        <f>IF(ISERROR(VLOOKUP(AX44,$AW$7:$BI$27,7,FALSE)),"",VLOOKUP(AX44,$AW$7:$BI$27,7,FALSE))</f>
        <v>2007</v>
      </c>
      <c r="BD44" s="131">
        <f>IF(ISERROR(DATE(BC44,1,1))=TRUE,"",(DATE(BC44,1,1)))</f>
        <v>39083</v>
      </c>
      <c r="BE44" s="7" t="s">
        <v>59</v>
      </c>
      <c r="BF44" s="7">
        <f>IF(ISERROR(VLOOKUP(AX44,$AW$7:$BI$27,9,FALSE)),"",VLOOKUP(AX44,$AW$7:$BI$27,9,FALSE))</f>
        <v>9</v>
      </c>
      <c r="BG44" s="7" t="s">
        <v>212</v>
      </c>
      <c r="BH44" s="7">
        <f>IF(ISERROR(VLOOKUP(AX44,$AW$7:$BI$27,11,FALSE)),"",VLOOKUP(AX44,$AW$7:$BI$27,11,FALSE))</f>
        <v>5</v>
      </c>
      <c r="BI44" s="7" t="s">
        <v>213</v>
      </c>
      <c r="BJ44" s="7">
        <f>IF(ISERROR(VLOOKUP(AX44,$AW$7:$BI$27,13,FALSE)),"",VLOOKUP(AX44,$AW$7:$BI$27,13,FALSE))</f>
        <v>16</v>
      </c>
    </row>
    <row r="45" spans="2:62" ht="18.75" customHeight="1">
      <c r="AQ45" s="7" t="s">
        <v>214</v>
      </c>
      <c r="AX45" s="7" t="s">
        <v>215</v>
      </c>
      <c r="AY45" s="7" t="str">
        <f>IF(ISERROR(VLOOKUP(AX45,$AW$7:$BI$27,3,FALSE)),"",VLOOKUP(AX45,$AW$7:$BI$27,3,FALSE))</f>
        <v/>
      </c>
      <c r="AZ45" s="7" t="str">
        <f>IF(ISERROR(VLOOKUP(AX45,$AW$7:$BI$27,4,FALSE)),"",VLOOKUP(AX45,$AW$7:$BI$27,4,FALSE))</f>
        <v/>
      </c>
      <c r="BA45" s="7" t="str">
        <f>IF(ISERROR(VLOOKUP(AX45,$AW$7:$BI$27,5,FALSE)),"",VLOOKUP(AX45,$AW$7:$BI$27,5,FALSE))</f>
        <v/>
      </c>
      <c r="BB45" s="7" t="str">
        <f>IF(ISERROR(VLOOKUP(AX45,$AW$7:$BI$27,6,FALSE)),"",VLOOKUP(AX45,$AW$7:$BI$27,6,FALSE))</f>
        <v/>
      </c>
      <c r="BC45" s="7" t="str">
        <f>IF(ISERROR(VLOOKUP(AX45,$AW$7:$BI$27,7,FALSE)),"",VLOOKUP(AX45,$AW$7:$BI$27,7,FALSE))</f>
        <v/>
      </c>
      <c r="BD45" s="131" t="str">
        <f>IF(ISERROR(DATE(BC45,1,1))=TRUE,"",(DATE(BC45,1,1)))</f>
        <v/>
      </c>
      <c r="BE45" s="7" t="s">
        <v>59</v>
      </c>
      <c r="BF45" s="7" t="str">
        <f>IF(ISERROR(VLOOKUP(AX45,$AW$7:$BI$27,9,FALSE)),"",VLOOKUP(AX45,$AW$7:$BI$27,9,FALSE))</f>
        <v/>
      </c>
      <c r="BG45" s="7" t="s">
        <v>212</v>
      </c>
      <c r="BH45" s="7" t="str">
        <f>IF(ISERROR(VLOOKUP(AX45,$AW$7:$BI$27,11,FALSE)),"",VLOOKUP(AX45,$AW$7:$BI$27,11,FALSE))</f>
        <v/>
      </c>
      <c r="BI45" s="7" t="s">
        <v>213</v>
      </c>
      <c r="BJ45" s="7" t="str">
        <f>IF(ISERROR(VLOOKUP(AX45,$AW$7:$BI$27,13,FALSE)),"",VLOOKUP(AX45,$AW$7:$BI$27,13,FALSE))</f>
        <v/>
      </c>
    </row>
    <row r="46" spans="2:62" ht="18.75" customHeight="1">
      <c r="AQ46" s="7" t="s">
        <v>216</v>
      </c>
      <c r="BD46" s="135"/>
    </row>
    <row r="47" spans="2:62" ht="18.75" customHeight="1">
      <c r="AQ47" s="7" t="s">
        <v>217</v>
      </c>
      <c r="BD47" s="135"/>
    </row>
    <row r="48" spans="2:62" ht="18.75" customHeight="1">
      <c r="AQ48" s="7" t="s">
        <v>218</v>
      </c>
    </row>
    <row r="49" spans="43:56" ht="18.75" customHeight="1">
      <c r="AQ49" s="7" t="s">
        <v>219</v>
      </c>
      <c r="BD49" s="135"/>
    </row>
    <row r="50" spans="43:56" ht="18.75" customHeight="1">
      <c r="AQ50" s="7" t="s">
        <v>220</v>
      </c>
      <c r="BD50" s="135"/>
    </row>
    <row r="51" spans="43:56" ht="18.75" customHeight="1">
      <c r="AQ51" s="7" t="s">
        <v>221</v>
      </c>
      <c r="BD51" s="135"/>
    </row>
    <row r="52" spans="43:56" ht="18.75" customHeight="1">
      <c r="AQ52" s="7" t="s">
        <v>222</v>
      </c>
      <c r="BD52" s="135"/>
    </row>
    <row r="102" spans="1:2" ht="18.75" customHeight="1">
      <c r="A102" s="7">
        <f>IF(C8&lt;&gt;"",VLOOKUP(C8,A103:B149,2,FALSE),"")</f>
        <v>28</v>
      </c>
    </row>
    <row r="103" spans="1:2" ht="18.75" customHeight="1">
      <c r="A103" s="7" t="s">
        <v>223</v>
      </c>
      <c r="B103" s="7">
        <v>1</v>
      </c>
    </row>
    <row r="104" spans="1:2" ht="18.75" customHeight="1">
      <c r="A104" s="7" t="s">
        <v>80</v>
      </c>
      <c r="B104" s="7">
        <v>2</v>
      </c>
    </row>
    <row r="105" spans="1:2" ht="18.75" customHeight="1">
      <c r="A105" s="7" t="s">
        <v>89</v>
      </c>
      <c r="B105" s="7">
        <v>3</v>
      </c>
    </row>
    <row r="106" spans="1:2" ht="18.75" customHeight="1">
      <c r="A106" s="7" t="s">
        <v>96</v>
      </c>
      <c r="B106" s="7">
        <v>4</v>
      </c>
    </row>
    <row r="107" spans="1:2" ht="18.75" customHeight="1">
      <c r="A107" s="7" t="s">
        <v>104</v>
      </c>
      <c r="B107" s="7">
        <v>5</v>
      </c>
    </row>
    <row r="108" spans="1:2" ht="18.75" customHeight="1">
      <c r="A108" s="7" t="s">
        <v>110</v>
      </c>
      <c r="B108" s="7">
        <v>6</v>
      </c>
    </row>
    <row r="109" spans="1:2" ht="18.75" customHeight="1">
      <c r="A109" s="7" t="s">
        <v>120</v>
      </c>
      <c r="B109" s="7">
        <v>7</v>
      </c>
    </row>
    <row r="110" spans="1:2" ht="18.75" customHeight="1">
      <c r="A110" s="7" t="s">
        <v>125</v>
      </c>
      <c r="B110" s="7">
        <v>8</v>
      </c>
    </row>
    <row r="111" spans="1:2" ht="18.75" customHeight="1">
      <c r="A111" s="7" t="s">
        <v>129</v>
      </c>
      <c r="B111" s="7">
        <v>9</v>
      </c>
    </row>
    <row r="112" spans="1:2" ht="18.75" customHeight="1">
      <c r="A112" s="7" t="s">
        <v>136</v>
      </c>
      <c r="B112" s="7">
        <v>10</v>
      </c>
    </row>
    <row r="113" spans="1:2" ht="18.75" customHeight="1">
      <c r="A113" s="7" t="s">
        <v>139</v>
      </c>
      <c r="B113" s="7">
        <v>11</v>
      </c>
    </row>
    <row r="114" spans="1:2" ht="18.75" customHeight="1">
      <c r="A114" s="7" t="s">
        <v>142</v>
      </c>
      <c r="B114" s="7">
        <v>12</v>
      </c>
    </row>
    <row r="115" spans="1:2" ht="18.75" customHeight="1">
      <c r="A115" s="7" t="s">
        <v>145</v>
      </c>
      <c r="B115" s="7">
        <v>13</v>
      </c>
    </row>
    <row r="116" spans="1:2" ht="18.75" customHeight="1">
      <c r="A116" s="7" t="s">
        <v>146</v>
      </c>
      <c r="B116" s="7">
        <v>14</v>
      </c>
    </row>
    <row r="117" spans="1:2" ht="18.75" customHeight="1">
      <c r="A117" s="7" t="s">
        <v>147</v>
      </c>
      <c r="B117" s="7">
        <v>15</v>
      </c>
    </row>
    <row r="118" spans="1:2" ht="18.75" customHeight="1">
      <c r="A118" s="7" t="s">
        <v>148</v>
      </c>
      <c r="B118" s="7">
        <v>16</v>
      </c>
    </row>
    <row r="119" spans="1:2" ht="18.75" customHeight="1">
      <c r="A119" s="7" t="s">
        <v>152</v>
      </c>
      <c r="B119" s="7">
        <v>17</v>
      </c>
    </row>
    <row r="120" spans="1:2" ht="18.75" customHeight="1">
      <c r="A120" s="7" t="s">
        <v>157</v>
      </c>
      <c r="B120" s="7">
        <v>18</v>
      </c>
    </row>
    <row r="121" spans="1:2" ht="18.75" customHeight="1">
      <c r="A121" s="7" t="s">
        <v>159</v>
      </c>
      <c r="B121" s="7">
        <v>19</v>
      </c>
    </row>
    <row r="122" spans="1:2" ht="18.75" customHeight="1">
      <c r="A122" s="7" t="s">
        <v>163</v>
      </c>
      <c r="B122" s="7">
        <v>20</v>
      </c>
    </row>
    <row r="123" spans="1:2" ht="18.75" customHeight="1">
      <c r="A123" s="7" t="s">
        <v>167</v>
      </c>
      <c r="B123" s="7">
        <v>21</v>
      </c>
    </row>
    <row r="124" spans="1:2" ht="18.75" customHeight="1">
      <c r="A124" s="7" t="s">
        <v>168</v>
      </c>
      <c r="B124" s="7">
        <v>22</v>
      </c>
    </row>
    <row r="125" spans="1:2" ht="18.75" customHeight="1">
      <c r="A125" s="7" t="s">
        <v>169</v>
      </c>
      <c r="B125" s="7">
        <v>23</v>
      </c>
    </row>
    <row r="126" spans="1:2" ht="18.75" customHeight="1">
      <c r="A126" s="7" t="s">
        <v>174</v>
      </c>
      <c r="B126" s="7">
        <v>24</v>
      </c>
    </row>
    <row r="127" spans="1:2" ht="18.75" customHeight="1">
      <c r="A127" s="7" t="s">
        <v>180</v>
      </c>
      <c r="B127" s="7">
        <v>25</v>
      </c>
    </row>
    <row r="128" spans="1:2" ht="18.75" customHeight="1">
      <c r="A128" s="7" t="s">
        <v>182</v>
      </c>
      <c r="B128" s="7">
        <v>26</v>
      </c>
    </row>
    <row r="129" spans="1:2" ht="18.75" customHeight="1">
      <c r="A129" s="7" t="s">
        <v>184</v>
      </c>
      <c r="B129" s="7">
        <v>27</v>
      </c>
    </row>
    <row r="130" spans="1:2" ht="18.75" customHeight="1">
      <c r="A130" s="7" t="s">
        <v>83</v>
      </c>
      <c r="B130" s="7">
        <v>28</v>
      </c>
    </row>
    <row r="131" spans="1:2" ht="18.75" customHeight="1">
      <c r="A131" s="7" t="s">
        <v>189</v>
      </c>
      <c r="B131" s="7">
        <v>29</v>
      </c>
    </row>
    <row r="132" spans="1:2" ht="18.75" customHeight="1">
      <c r="A132" s="7" t="s">
        <v>190</v>
      </c>
      <c r="B132" s="7">
        <v>30</v>
      </c>
    </row>
    <row r="133" spans="1:2" ht="18.75" customHeight="1">
      <c r="A133" s="7" t="s">
        <v>191</v>
      </c>
      <c r="B133" s="7">
        <v>31</v>
      </c>
    </row>
    <row r="134" spans="1:2" ht="18.75" customHeight="1">
      <c r="A134" s="7" t="s">
        <v>194</v>
      </c>
      <c r="B134" s="7">
        <v>32</v>
      </c>
    </row>
    <row r="135" spans="1:2" ht="18.75" customHeight="1">
      <c r="A135" s="7" t="s">
        <v>195</v>
      </c>
      <c r="B135" s="7">
        <v>33</v>
      </c>
    </row>
    <row r="136" spans="1:2" ht="18.75" customHeight="1">
      <c r="A136" s="7" t="s">
        <v>201</v>
      </c>
      <c r="B136" s="7">
        <v>34</v>
      </c>
    </row>
    <row r="137" spans="1:2" ht="18.75" customHeight="1">
      <c r="A137" s="7" t="s">
        <v>203</v>
      </c>
      <c r="B137" s="7">
        <v>35</v>
      </c>
    </row>
    <row r="138" spans="1:2" ht="18.75" customHeight="1">
      <c r="A138" s="7" t="s">
        <v>206</v>
      </c>
      <c r="B138" s="7">
        <v>36</v>
      </c>
    </row>
    <row r="139" spans="1:2" ht="18.75" customHeight="1">
      <c r="A139" s="7" t="s">
        <v>208</v>
      </c>
      <c r="B139" s="7">
        <v>37</v>
      </c>
    </row>
    <row r="140" spans="1:2" ht="18.75" customHeight="1">
      <c r="A140" s="7" t="s">
        <v>209</v>
      </c>
      <c r="B140" s="7">
        <v>38</v>
      </c>
    </row>
    <row r="141" spans="1:2" ht="18.75" customHeight="1">
      <c r="A141" s="7" t="s">
        <v>210</v>
      </c>
      <c r="B141" s="7">
        <v>39</v>
      </c>
    </row>
    <row r="142" spans="1:2" ht="18.75" customHeight="1">
      <c r="A142" s="7" t="s">
        <v>214</v>
      </c>
      <c r="B142" s="7">
        <v>40</v>
      </c>
    </row>
    <row r="143" spans="1:2" ht="18.75" customHeight="1">
      <c r="A143" s="7" t="s">
        <v>216</v>
      </c>
      <c r="B143" s="7">
        <v>41</v>
      </c>
    </row>
    <row r="144" spans="1:2" ht="18.75" customHeight="1">
      <c r="A144" s="7" t="s">
        <v>217</v>
      </c>
      <c r="B144" s="7">
        <v>42</v>
      </c>
    </row>
    <row r="145" spans="1:2" ht="18.75" customHeight="1">
      <c r="A145" s="7" t="s">
        <v>218</v>
      </c>
      <c r="B145" s="7">
        <v>43</v>
      </c>
    </row>
    <row r="146" spans="1:2" ht="18.75" customHeight="1">
      <c r="A146" s="7" t="s">
        <v>219</v>
      </c>
      <c r="B146" s="7">
        <v>44</v>
      </c>
    </row>
    <row r="147" spans="1:2" ht="18.75" customHeight="1">
      <c r="A147" s="7" t="s">
        <v>220</v>
      </c>
      <c r="B147" s="7">
        <v>45</v>
      </c>
    </row>
    <row r="148" spans="1:2" ht="18.75" customHeight="1">
      <c r="A148" s="7" t="s">
        <v>221</v>
      </c>
      <c r="B148" s="7">
        <v>46</v>
      </c>
    </row>
    <row r="149" spans="1:2" ht="18.75" customHeight="1">
      <c r="A149" s="7" t="s">
        <v>224</v>
      </c>
      <c r="B149" s="7">
        <v>47</v>
      </c>
    </row>
  </sheetData>
  <sheetProtection algorithmName="SHA-512" hashValue="5nyBO9qjnDSFqwif62F1ZXR1Gb1la4pPFbaVnBG6QEReWPTX3MUwhb0WcpVX2FQJ+wkAhbuI8r3y+gMmXi1tHg==" saltValue="HlFizrE+mVfomg1gS+d9sQ==" spinCount="100000" sheet="1" objects="1" scenarios="1"/>
  <mergeCells count="60">
    <mergeCell ref="C8:E8"/>
    <mergeCell ref="W5:W6"/>
    <mergeCell ref="X5:Y6"/>
    <mergeCell ref="Z5:AE5"/>
    <mergeCell ref="AF5:AF6"/>
    <mergeCell ref="Q5:Q6"/>
    <mergeCell ref="R5:R6"/>
    <mergeCell ref="S5:S6"/>
    <mergeCell ref="T5:T6"/>
    <mergeCell ref="U5:U6"/>
    <mergeCell ref="V5:V6"/>
    <mergeCell ref="AI5:AI6"/>
    <mergeCell ref="Z6:AA6"/>
    <mergeCell ref="AB6:AC6"/>
    <mergeCell ref="AD6:AE6"/>
    <mergeCell ref="BC6:BH6"/>
    <mergeCell ref="AG5:AG6"/>
    <mergeCell ref="AH5:AH6"/>
    <mergeCell ref="C22:E22"/>
    <mergeCell ref="G22:I22"/>
    <mergeCell ref="C9:E9"/>
    <mergeCell ref="G9:I9"/>
    <mergeCell ref="K9:M9"/>
    <mergeCell ref="C10:E10"/>
    <mergeCell ref="G10:I10"/>
    <mergeCell ref="C12:J12"/>
    <mergeCell ref="C13:J13"/>
    <mergeCell ref="C14:K14"/>
    <mergeCell ref="C16:H16"/>
    <mergeCell ref="C17:K17"/>
    <mergeCell ref="C18:H18"/>
    <mergeCell ref="P30:AI34"/>
    <mergeCell ref="C31:K31"/>
    <mergeCell ref="C33:K33"/>
    <mergeCell ref="C23:E23"/>
    <mergeCell ref="G23:I23"/>
    <mergeCell ref="C25:E25"/>
    <mergeCell ref="G25:I25"/>
    <mergeCell ref="C26:E26"/>
    <mergeCell ref="G26:I26"/>
    <mergeCell ref="C27:K27"/>
    <mergeCell ref="C29:E29"/>
    <mergeCell ref="G29:I29"/>
    <mergeCell ref="C30:E30"/>
    <mergeCell ref="G30:I30"/>
    <mergeCell ref="AG37:AG38"/>
    <mergeCell ref="Z38:AA38"/>
    <mergeCell ref="AB38:AC38"/>
    <mergeCell ref="AD38:AE38"/>
    <mergeCell ref="G35:M36"/>
    <mergeCell ref="Q37:Q38"/>
    <mergeCell ref="R37:R38"/>
    <mergeCell ref="S37:S38"/>
    <mergeCell ref="T37:T38"/>
    <mergeCell ref="U37:U38"/>
    <mergeCell ref="V37:V38"/>
    <mergeCell ref="W37:W38"/>
    <mergeCell ref="X37:Y38"/>
    <mergeCell ref="Z37:AE37"/>
    <mergeCell ref="AF37:AF38"/>
  </mergeCells>
  <phoneticPr fontId="2"/>
  <conditionalFormatting sqref="AF7:AF27">
    <cfRule type="cellIs" dxfId="34" priority="2" stopIfTrue="1" operator="between">
      <formula>15</formula>
      <formula>19</formula>
    </cfRule>
  </conditionalFormatting>
  <conditionalFormatting sqref="AF39:AF40">
    <cfRule type="cellIs" dxfId="33" priority="1" stopIfTrue="1" operator="between">
      <formula>15</formula>
      <formula>19</formula>
    </cfRule>
  </conditionalFormatting>
  <dataValidations count="5">
    <dataValidation type="list" allowBlank="1" showInputMessage="1" showErrorMessage="1" sqref="AG7:AG27">
      <formula1>"団１,団２,団３,団４,団５"</formula1>
    </dataValidation>
    <dataValidation type="textLength" operator="equal" allowBlank="1" showInputMessage="1" showErrorMessage="1" sqref="J16">
      <formula1>8</formula1>
    </dataValidation>
    <dataValidation imeMode="fullKatakana" allowBlank="1" showInputMessage="1" showErrorMessage="1" sqref="T7:T27 V7:V27 T39:T40 V39:V40"/>
    <dataValidation type="list" allowBlank="1" showInputMessage="1" showErrorMessage="1" sqref="Z14:Z27">
      <formula1>#REF!</formula1>
    </dataValidation>
    <dataValidation type="list" allowBlank="1" showInputMessage="1" showErrorMessage="1" sqref="C8:E8">
      <formula1>"兵庫県"</formula1>
    </dataValidation>
  </dataValidations>
  <pageMargins left="0.70866141732283472" right="0.70866141732283472" top="0.55118110236220474" bottom="0.55118110236220474"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BK149"/>
  <sheetViews>
    <sheetView showZeros="0" tabSelected="1" view="pageBreakPreview" zoomScale="70" zoomScaleNormal="85" zoomScaleSheetLayoutView="70" workbookViewId="0">
      <selection activeCell="C13" sqref="C13:J13"/>
    </sheetView>
  </sheetViews>
  <sheetFormatPr defaultColWidth="3.375" defaultRowHeight="18.75" customHeight="1"/>
  <cols>
    <col min="1" max="1" width="3.75" style="7" customWidth="1"/>
    <col min="2" max="2" width="16.625" style="7" customWidth="1"/>
    <col min="3" max="15" width="4.5" style="7" customWidth="1"/>
    <col min="16" max="16" width="5.625" style="7" customWidth="1"/>
    <col min="17" max="17" width="7.875" style="7" customWidth="1"/>
    <col min="18" max="18" width="1.25" style="7" customWidth="1"/>
    <col min="19" max="20" width="7.875" style="7" customWidth="1"/>
    <col min="21" max="21" width="1.25" style="7" customWidth="1"/>
    <col min="22" max="22" width="7.875" style="7" customWidth="1"/>
    <col min="23" max="24" width="4.5" style="7" customWidth="1"/>
    <col min="25" max="25" width="2.75" style="7" customWidth="1"/>
    <col min="26" max="26" width="5.5" style="7" bestFit="1" customWidth="1"/>
    <col min="27" max="27" width="2.75" style="7" customWidth="1"/>
    <col min="28" max="28" width="4.5" style="7" customWidth="1"/>
    <col min="29" max="29" width="2.5" style="7" customWidth="1"/>
    <col min="30" max="30" width="4.5" style="7" customWidth="1"/>
    <col min="31" max="31" width="2.5" style="7" customWidth="1"/>
    <col min="32" max="32" width="4.5" style="7" customWidth="1"/>
    <col min="33" max="33" width="6.75" style="7" customWidth="1"/>
    <col min="34" max="34" width="8.625" style="7" bestFit="1" customWidth="1"/>
    <col min="35" max="35" width="6.75" style="7" customWidth="1"/>
    <col min="36" max="36" width="4.5" style="7" customWidth="1"/>
    <col min="37" max="39" width="3.375" style="7" customWidth="1"/>
    <col min="40" max="47" width="3.375" style="7" hidden="1" customWidth="1"/>
    <col min="48" max="50" width="6.5" style="7" hidden="1" customWidth="1"/>
    <col min="51" max="51" width="14.25" style="167" hidden="1" customWidth="1"/>
    <col min="52" max="52" width="11.25" style="167" hidden="1" customWidth="1"/>
    <col min="53" max="53" width="3.5" style="7" hidden="1" customWidth="1"/>
    <col min="54" max="54" width="5.75" style="7" hidden="1" customWidth="1"/>
    <col min="55" max="56" width="5.125" style="7" hidden="1" customWidth="1"/>
    <col min="57" max="60" width="3.375" style="7" hidden="1" customWidth="1"/>
    <col min="61" max="61" width="5.375" style="7" hidden="1" customWidth="1"/>
    <col min="62" max="62" width="3.375" style="7" hidden="1" customWidth="1"/>
    <col min="63" max="63" width="6.125" style="7" hidden="1" customWidth="1"/>
    <col min="64" max="65" width="6.125" style="7" customWidth="1"/>
    <col min="66" max="79" width="5.625" style="7" customWidth="1"/>
    <col min="80" max="16384" width="3.375" style="7"/>
  </cols>
  <sheetData>
    <row r="2" spans="1:61" ht="18.75" customHeight="1">
      <c r="AY2" s="163" t="s">
        <v>43</v>
      </c>
      <c r="AZ2" s="164">
        <v>45313</v>
      </c>
    </row>
    <row r="4" spans="1:61" s="12" customFormat="1" ht="18.75" customHeight="1">
      <c r="B4" s="136" t="s">
        <v>44</v>
      </c>
      <c r="C4" s="136"/>
      <c r="D4" s="136"/>
      <c r="E4" s="136"/>
      <c r="F4" s="136"/>
      <c r="G4" s="136"/>
      <c r="H4" s="136"/>
      <c r="I4" s="136"/>
      <c r="J4" s="136"/>
      <c r="K4" s="136"/>
      <c r="L4" s="136"/>
      <c r="P4" s="136" t="s">
        <v>45</v>
      </c>
      <c r="Q4" s="136"/>
      <c r="R4" s="136"/>
      <c r="S4" s="136"/>
      <c r="T4" s="136"/>
      <c r="U4" s="136"/>
      <c r="V4" s="136"/>
      <c r="W4" s="136"/>
      <c r="X4" s="136"/>
      <c r="Y4" s="136"/>
      <c r="Z4" s="136"/>
      <c r="AA4" s="136"/>
      <c r="AB4" s="136"/>
      <c r="AC4" s="136"/>
      <c r="AD4" s="136"/>
      <c r="AE4" s="136"/>
      <c r="AF4" s="136"/>
      <c r="AG4" s="136"/>
      <c r="AH4" s="136"/>
      <c r="AI4" s="136"/>
      <c r="AY4" s="165"/>
      <c r="AZ4" s="165"/>
    </row>
    <row r="5" spans="1:61" ht="18.75" customHeight="1">
      <c r="P5" s="13"/>
      <c r="Q5" s="491" t="s">
        <v>46</v>
      </c>
      <c r="R5" s="493"/>
      <c r="S5" s="493" t="s">
        <v>47</v>
      </c>
      <c r="T5" s="495" t="s">
        <v>48</v>
      </c>
      <c r="U5" s="497"/>
      <c r="V5" s="499" t="s">
        <v>192</v>
      </c>
      <c r="W5" s="501" t="s">
        <v>50</v>
      </c>
      <c r="X5" s="491" t="s">
        <v>51</v>
      </c>
      <c r="Y5" s="502"/>
      <c r="Z5" s="504" t="s">
        <v>52</v>
      </c>
      <c r="AA5" s="493"/>
      <c r="AB5" s="493"/>
      <c r="AC5" s="493"/>
      <c r="AD5" s="493"/>
      <c r="AE5" s="502"/>
      <c r="AF5" s="504" t="s">
        <v>193</v>
      </c>
      <c r="AG5" s="534" t="s">
        <v>54</v>
      </c>
      <c r="AH5" s="536" t="s">
        <v>55</v>
      </c>
      <c r="AI5" s="485" t="s">
        <v>56</v>
      </c>
      <c r="AJ5" s="166"/>
    </row>
    <row r="6" spans="1:61" ht="18.75" customHeight="1">
      <c r="B6" s="14" t="s">
        <v>57</v>
      </c>
      <c r="C6" s="15" t="s">
        <v>58</v>
      </c>
      <c r="D6" s="16"/>
      <c r="E6" s="17" t="s">
        <v>59</v>
      </c>
      <c r="F6" s="16"/>
      <c r="G6" s="18" t="s">
        <v>60</v>
      </c>
      <c r="H6" s="16"/>
      <c r="I6" s="18" t="s">
        <v>61</v>
      </c>
      <c r="P6" s="19"/>
      <c r="Q6" s="492"/>
      <c r="R6" s="494"/>
      <c r="S6" s="494"/>
      <c r="T6" s="496"/>
      <c r="U6" s="498"/>
      <c r="V6" s="500"/>
      <c r="W6" s="494"/>
      <c r="X6" s="492"/>
      <c r="Y6" s="503"/>
      <c r="Z6" s="487" t="s">
        <v>62</v>
      </c>
      <c r="AA6" s="488"/>
      <c r="AB6" s="487" t="s">
        <v>63</v>
      </c>
      <c r="AC6" s="489"/>
      <c r="AD6" s="487" t="s">
        <v>64</v>
      </c>
      <c r="AE6" s="488"/>
      <c r="AF6" s="496"/>
      <c r="AG6" s="535"/>
      <c r="AH6" s="537"/>
      <c r="AI6" s="486"/>
      <c r="AQ6" s="7" t="s">
        <v>65</v>
      </c>
      <c r="AV6" s="20" t="s">
        <v>66</v>
      </c>
      <c r="AW6" s="20" t="s">
        <v>67</v>
      </c>
      <c r="AX6" s="20" t="s">
        <v>56</v>
      </c>
      <c r="AY6" s="168" t="s">
        <v>68</v>
      </c>
      <c r="AZ6" s="168" t="s">
        <v>69</v>
      </c>
      <c r="BA6" s="20"/>
      <c r="BB6" s="20" t="s">
        <v>51</v>
      </c>
      <c r="BC6" s="521" t="s">
        <v>70</v>
      </c>
      <c r="BD6" s="521"/>
      <c r="BE6" s="521"/>
      <c r="BF6" s="521"/>
      <c r="BG6" s="521"/>
      <c r="BH6" s="521"/>
      <c r="BI6" s="20" t="s">
        <v>71</v>
      </c>
    </row>
    <row r="7" spans="1:61" ht="18.75" customHeight="1">
      <c r="L7" s="169"/>
      <c r="P7" s="21">
        <v>1</v>
      </c>
      <c r="Q7" s="170"/>
      <c r="R7" s="23"/>
      <c r="S7" s="171"/>
      <c r="T7" s="172"/>
      <c r="U7" s="23"/>
      <c r="V7" s="173"/>
      <c r="W7" s="143"/>
      <c r="X7" s="144"/>
      <c r="Y7" s="29" t="s">
        <v>62</v>
      </c>
      <c r="Z7" s="145"/>
      <c r="AA7" s="30" t="s">
        <v>59</v>
      </c>
      <c r="AB7" s="146"/>
      <c r="AC7" s="32" t="s">
        <v>212</v>
      </c>
      <c r="AD7" s="147"/>
      <c r="AE7" s="34" t="s">
        <v>213</v>
      </c>
      <c r="AF7" s="480" t="str">
        <f>IF(Z7="","",DATEDIF(DATE(Z7,AB7,AD7),$AZ$2,"y"))</f>
        <v/>
      </c>
      <c r="AG7" s="174"/>
      <c r="AH7" s="175"/>
      <c r="AI7" s="176"/>
      <c r="AQ7" s="7" t="s">
        <v>80</v>
      </c>
      <c r="AV7" s="7">
        <f t="shared" ref="AV7:AX27" si="0">AG7</f>
        <v>0</v>
      </c>
      <c r="AW7" s="7">
        <f t="shared" si="0"/>
        <v>0</v>
      </c>
      <c r="AX7" s="7">
        <f t="shared" si="0"/>
        <v>0</v>
      </c>
      <c r="AY7" s="167" t="str">
        <f>Q7&amp;"　"&amp;S7</f>
        <v>　</v>
      </c>
      <c r="AZ7" s="167" t="str">
        <f>T7&amp;"　"&amp;V7</f>
        <v>　</v>
      </c>
      <c r="BA7" s="7">
        <f>W7</f>
        <v>0</v>
      </c>
      <c r="BB7" s="7">
        <f>X7</f>
        <v>0</v>
      </c>
      <c r="BC7" s="7">
        <f>Z7</f>
        <v>0</v>
      </c>
      <c r="BD7" s="7" t="s">
        <v>62</v>
      </c>
      <c r="BE7" s="7">
        <f t="shared" ref="BE7:BE27" si="1">AB7</f>
        <v>0</v>
      </c>
      <c r="BF7" s="7" t="s">
        <v>81</v>
      </c>
      <c r="BG7" s="7">
        <f t="shared" ref="BG7:BG27" si="2">AD7</f>
        <v>0</v>
      </c>
      <c r="BH7" s="7" t="s">
        <v>61</v>
      </c>
      <c r="BI7" s="7" t="str">
        <f t="shared" ref="BI7:BI27" si="3">AF7</f>
        <v/>
      </c>
    </row>
    <row r="8" spans="1:61" ht="18.75" customHeight="1">
      <c r="B8" s="14" t="s">
        <v>82</v>
      </c>
      <c r="C8" s="567"/>
      <c r="D8" s="568"/>
      <c r="E8" s="569"/>
      <c r="F8" s="39"/>
      <c r="J8" s="177"/>
      <c r="L8" s="169"/>
      <c r="P8" s="40">
        <v>2</v>
      </c>
      <c r="Q8" s="178"/>
      <c r="R8" s="42"/>
      <c r="S8" s="179"/>
      <c r="T8" s="180"/>
      <c r="U8" s="42"/>
      <c r="V8" s="181"/>
      <c r="W8" s="182"/>
      <c r="X8" s="144"/>
      <c r="Y8" s="48" t="s">
        <v>62</v>
      </c>
      <c r="Z8" s="145"/>
      <c r="AA8" s="50" t="s">
        <v>62</v>
      </c>
      <c r="AB8" s="183"/>
      <c r="AC8" s="52" t="s">
        <v>63</v>
      </c>
      <c r="AD8" s="184"/>
      <c r="AE8" s="54" t="s">
        <v>64</v>
      </c>
      <c r="AF8" s="480" t="str">
        <f t="shared" ref="AF8:AF27" si="4">IF(Z8="","",DATEDIF(DATE(Z8,AB8,AD8),$AZ$2,"y"))</f>
        <v/>
      </c>
      <c r="AG8" s="185"/>
      <c r="AH8" s="186"/>
      <c r="AI8" s="187"/>
      <c r="AQ8" s="7" t="s">
        <v>89</v>
      </c>
      <c r="AV8" s="7">
        <f t="shared" si="0"/>
        <v>0</v>
      </c>
      <c r="AW8" s="7">
        <f t="shared" si="0"/>
        <v>0</v>
      </c>
      <c r="AX8" s="7">
        <f t="shared" si="0"/>
        <v>0</v>
      </c>
      <c r="AY8" s="167" t="str">
        <f t="shared" ref="AY8:AY27" si="5">Q8&amp;"　"&amp;S8</f>
        <v>　</v>
      </c>
      <c r="AZ8" s="167" t="str">
        <f t="shared" ref="AZ8:AZ27" si="6">T8&amp;"　"&amp;V8</f>
        <v>　</v>
      </c>
      <c r="BA8" s="7">
        <f t="shared" ref="BA8:BB27" si="7">W8</f>
        <v>0</v>
      </c>
      <c r="BB8" s="7">
        <f t="shared" si="7"/>
        <v>0</v>
      </c>
      <c r="BC8" s="7">
        <f t="shared" ref="BC8:BC27" si="8">Z8</f>
        <v>0</v>
      </c>
      <c r="BD8" s="7" t="s">
        <v>62</v>
      </c>
      <c r="BE8" s="7">
        <f t="shared" si="1"/>
        <v>0</v>
      </c>
      <c r="BF8" s="7" t="s">
        <v>81</v>
      </c>
      <c r="BG8" s="7">
        <f t="shared" si="2"/>
        <v>0</v>
      </c>
      <c r="BH8" s="7" t="s">
        <v>61</v>
      </c>
      <c r="BI8" s="7" t="str">
        <f t="shared" si="3"/>
        <v/>
      </c>
    </row>
    <row r="9" spans="1:61" ht="18.75" customHeight="1">
      <c r="C9" s="565"/>
      <c r="D9" s="565"/>
      <c r="E9" s="565"/>
      <c r="F9" s="188"/>
      <c r="G9" s="565"/>
      <c r="H9" s="565"/>
      <c r="I9" s="565"/>
      <c r="J9" s="59"/>
      <c r="L9" s="169"/>
      <c r="P9" s="40">
        <v>3</v>
      </c>
      <c r="Q9" s="178"/>
      <c r="R9" s="42"/>
      <c r="S9" s="179"/>
      <c r="T9" s="180"/>
      <c r="U9" s="42"/>
      <c r="V9" s="181"/>
      <c r="W9" s="182"/>
      <c r="X9" s="144"/>
      <c r="Y9" s="48" t="s">
        <v>62</v>
      </c>
      <c r="Z9" s="145"/>
      <c r="AA9" s="50" t="s">
        <v>62</v>
      </c>
      <c r="AB9" s="183"/>
      <c r="AC9" s="52" t="s">
        <v>63</v>
      </c>
      <c r="AD9" s="184"/>
      <c r="AE9" s="54" t="s">
        <v>64</v>
      </c>
      <c r="AF9" s="480" t="str">
        <f t="shared" si="4"/>
        <v/>
      </c>
      <c r="AG9" s="185"/>
      <c r="AH9" s="186"/>
      <c r="AI9" s="187"/>
      <c r="AQ9" s="7" t="s">
        <v>96</v>
      </c>
      <c r="AV9" s="7">
        <f t="shared" si="0"/>
        <v>0</v>
      </c>
      <c r="AW9" s="7">
        <f t="shared" si="0"/>
        <v>0</v>
      </c>
      <c r="AX9" s="7">
        <f t="shared" si="0"/>
        <v>0</v>
      </c>
      <c r="AY9" s="167" t="str">
        <f t="shared" si="5"/>
        <v>　</v>
      </c>
      <c r="AZ9" s="167" t="str">
        <f t="shared" si="6"/>
        <v>　</v>
      </c>
      <c r="BA9" s="7">
        <f t="shared" si="7"/>
        <v>0</v>
      </c>
      <c r="BB9" s="7">
        <f t="shared" si="7"/>
        <v>0</v>
      </c>
      <c r="BC9" s="7">
        <f t="shared" si="8"/>
        <v>0</v>
      </c>
      <c r="BD9" s="7" t="s">
        <v>62</v>
      </c>
      <c r="BE9" s="7">
        <f t="shared" si="1"/>
        <v>0</v>
      </c>
      <c r="BF9" s="7" t="s">
        <v>81</v>
      </c>
      <c r="BG9" s="7">
        <f t="shared" si="2"/>
        <v>0</v>
      </c>
      <c r="BH9" s="7" t="s">
        <v>61</v>
      </c>
      <c r="BI9" s="7" t="str">
        <f t="shared" si="3"/>
        <v/>
      </c>
    </row>
    <row r="10" spans="1:61" ht="18.75" customHeight="1">
      <c r="C10" s="566"/>
      <c r="D10" s="566"/>
      <c r="E10" s="566"/>
      <c r="G10" s="566"/>
      <c r="H10" s="566"/>
      <c r="I10" s="566"/>
      <c r="J10" s="189"/>
      <c r="K10" s="60"/>
      <c r="L10" s="177"/>
      <c r="M10" s="60"/>
      <c r="P10" s="40">
        <v>4</v>
      </c>
      <c r="Q10" s="178"/>
      <c r="R10" s="42"/>
      <c r="S10" s="179"/>
      <c r="T10" s="180"/>
      <c r="U10" s="42"/>
      <c r="V10" s="181"/>
      <c r="W10" s="182"/>
      <c r="X10" s="144"/>
      <c r="Y10" s="48" t="s">
        <v>62</v>
      </c>
      <c r="Z10" s="145"/>
      <c r="AA10" s="50" t="s">
        <v>62</v>
      </c>
      <c r="AB10" s="183"/>
      <c r="AC10" s="52" t="s">
        <v>101</v>
      </c>
      <c r="AD10" s="184"/>
      <c r="AE10" s="54" t="s">
        <v>102</v>
      </c>
      <c r="AF10" s="480" t="str">
        <f t="shared" si="4"/>
        <v/>
      </c>
      <c r="AG10" s="185"/>
      <c r="AH10" s="186"/>
      <c r="AI10" s="187"/>
      <c r="AQ10" s="7" t="s">
        <v>104</v>
      </c>
      <c r="AV10" s="7">
        <f t="shared" si="0"/>
        <v>0</v>
      </c>
      <c r="AW10" s="7">
        <f t="shared" si="0"/>
        <v>0</v>
      </c>
      <c r="AX10" s="7">
        <f t="shared" si="0"/>
        <v>0</v>
      </c>
      <c r="AY10" s="167" t="str">
        <f t="shared" si="5"/>
        <v>　</v>
      </c>
      <c r="AZ10" s="167" t="str">
        <f t="shared" si="6"/>
        <v>　</v>
      </c>
      <c r="BA10" s="7">
        <f t="shared" si="7"/>
        <v>0</v>
      </c>
      <c r="BB10" s="7">
        <f t="shared" si="7"/>
        <v>0</v>
      </c>
      <c r="BC10" s="7">
        <f t="shared" si="8"/>
        <v>0</v>
      </c>
      <c r="BD10" s="7" t="s">
        <v>62</v>
      </c>
      <c r="BE10" s="7">
        <f t="shared" si="1"/>
        <v>0</v>
      </c>
      <c r="BF10" s="7" t="s">
        <v>81</v>
      </c>
      <c r="BG10" s="7">
        <f t="shared" si="2"/>
        <v>0</v>
      </c>
      <c r="BH10" s="7" t="s">
        <v>61</v>
      </c>
      <c r="BI10" s="7" t="str">
        <f t="shared" si="3"/>
        <v/>
      </c>
    </row>
    <row r="11" spans="1:61" ht="18.75" customHeight="1">
      <c r="L11" s="20"/>
      <c r="M11" s="60"/>
      <c r="P11" s="40">
        <v>5</v>
      </c>
      <c r="Q11" s="178"/>
      <c r="R11" s="42"/>
      <c r="S11" s="179"/>
      <c r="T11" s="180"/>
      <c r="U11" s="42"/>
      <c r="V11" s="181"/>
      <c r="W11" s="182"/>
      <c r="X11" s="144"/>
      <c r="Y11" s="48" t="s">
        <v>62</v>
      </c>
      <c r="Z11" s="145"/>
      <c r="AA11" s="50" t="s">
        <v>62</v>
      </c>
      <c r="AB11" s="183"/>
      <c r="AC11" s="52" t="s">
        <v>101</v>
      </c>
      <c r="AD11" s="184"/>
      <c r="AE11" s="54" t="s">
        <v>102</v>
      </c>
      <c r="AF11" s="480" t="str">
        <f>IF(Z11="","",DATEDIF(DATE(Z11,AB11,AD11),$AZ$2,"y"))</f>
        <v/>
      </c>
      <c r="AG11" s="185"/>
      <c r="AH11" s="186"/>
      <c r="AI11" s="187"/>
      <c r="AQ11" s="7" t="s">
        <v>110</v>
      </c>
      <c r="AV11" s="7">
        <f t="shared" si="0"/>
        <v>0</v>
      </c>
      <c r="AW11" s="7">
        <f t="shared" si="0"/>
        <v>0</v>
      </c>
      <c r="AX11" s="7">
        <f t="shared" si="0"/>
        <v>0</v>
      </c>
      <c r="AY11" s="167" t="str">
        <f t="shared" si="5"/>
        <v>　</v>
      </c>
      <c r="AZ11" s="167" t="str">
        <f t="shared" si="6"/>
        <v>　</v>
      </c>
      <c r="BA11" s="7">
        <f t="shared" si="7"/>
        <v>0</v>
      </c>
      <c r="BB11" s="7">
        <f t="shared" si="7"/>
        <v>0</v>
      </c>
      <c r="BC11" s="7">
        <f t="shared" si="8"/>
        <v>0</v>
      </c>
      <c r="BD11" s="7" t="s">
        <v>62</v>
      </c>
      <c r="BE11" s="7">
        <f t="shared" si="1"/>
        <v>0</v>
      </c>
      <c r="BF11" s="7" t="s">
        <v>81</v>
      </c>
      <c r="BG11" s="7">
        <f t="shared" si="2"/>
        <v>0</v>
      </c>
      <c r="BH11" s="7" t="s">
        <v>61</v>
      </c>
      <c r="BI11" s="7" t="str">
        <f t="shared" si="3"/>
        <v/>
      </c>
    </row>
    <row r="12" spans="1:61" ht="18.75" customHeight="1">
      <c r="A12" s="65"/>
      <c r="B12" s="14" t="s">
        <v>111</v>
      </c>
      <c r="C12" s="560"/>
      <c r="D12" s="561"/>
      <c r="E12" s="561"/>
      <c r="F12" s="561"/>
      <c r="G12" s="561"/>
      <c r="H12" s="561"/>
      <c r="I12" s="561"/>
      <c r="J12" s="562"/>
      <c r="K12" s="190" t="s">
        <v>113</v>
      </c>
      <c r="L12" s="66"/>
      <c r="P12" s="40">
        <v>6</v>
      </c>
      <c r="Q12" s="178"/>
      <c r="R12" s="42"/>
      <c r="S12" s="179"/>
      <c r="T12" s="180"/>
      <c r="U12" s="42"/>
      <c r="V12" s="181"/>
      <c r="W12" s="182"/>
      <c r="X12" s="144"/>
      <c r="Y12" s="48" t="s">
        <v>62</v>
      </c>
      <c r="Z12" s="145"/>
      <c r="AA12" s="50" t="s">
        <v>62</v>
      </c>
      <c r="AB12" s="183"/>
      <c r="AC12" s="52" t="s">
        <v>101</v>
      </c>
      <c r="AD12" s="184"/>
      <c r="AE12" s="54" t="s">
        <v>102</v>
      </c>
      <c r="AF12" s="480" t="str">
        <f t="shared" si="4"/>
        <v/>
      </c>
      <c r="AG12" s="185"/>
      <c r="AH12" s="186"/>
      <c r="AI12" s="187"/>
      <c r="AQ12" s="7" t="s">
        <v>120</v>
      </c>
      <c r="AV12" s="7">
        <f t="shared" si="0"/>
        <v>0</v>
      </c>
      <c r="AW12" s="7">
        <f t="shared" si="0"/>
        <v>0</v>
      </c>
      <c r="AX12" s="7">
        <f t="shared" si="0"/>
        <v>0</v>
      </c>
      <c r="AY12" s="167" t="str">
        <f t="shared" si="5"/>
        <v>　</v>
      </c>
      <c r="AZ12" s="167" t="str">
        <f t="shared" si="6"/>
        <v>　</v>
      </c>
      <c r="BA12" s="7">
        <f t="shared" si="7"/>
        <v>0</v>
      </c>
      <c r="BB12" s="7">
        <f t="shared" si="7"/>
        <v>0</v>
      </c>
      <c r="BC12" s="7">
        <f t="shared" si="8"/>
        <v>0</v>
      </c>
      <c r="BD12" s="7" t="s">
        <v>62</v>
      </c>
      <c r="BE12" s="7">
        <f t="shared" si="1"/>
        <v>0</v>
      </c>
      <c r="BF12" s="7" t="s">
        <v>81</v>
      </c>
      <c r="BG12" s="7">
        <f t="shared" si="2"/>
        <v>0</v>
      </c>
      <c r="BH12" s="7" t="s">
        <v>61</v>
      </c>
      <c r="BI12" s="7" t="str">
        <f t="shared" si="3"/>
        <v/>
      </c>
    </row>
    <row r="13" spans="1:61" ht="18.75" customHeight="1">
      <c r="A13" s="65"/>
      <c r="B13" s="14" t="s">
        <v>121</v>
      </c>
      <c r="C13" s="560"/>
      <c r="D13" s="561"/>
      <c r="E13" s="561"/>
      <c r="F13" s="561"/>
      <c r="G13" s="561"/>
      <c r="H13" s="561"/>
      <c r="I13" s="561"/>
      <c r="J13" s="562"/>
      <c r="K13" s="229" t="s">
        <v>123</v>
      </c>
      <c r="L13" s="191"/>
      <c r="M13" s="7" t="s">
        <v>124</v>
      </c>
      <c r="P13" s="40">
        <v>7</v>
      </c>
      <c r="Q13" s="178"/>
      <c r="R13" s="42"/>
      <c r="S13" s="179"/>
      <c r="T13" s="180"/>
      <c r="U13" s="42"/>
      <c r="V13" s="181"/>
      <c r="W13" s="182"/>
      <c r="X13" s="144"/>
      <c r="Y13" s="48" t="s">
        <v>62</v>
      </c>
      <c r="Z13" s="145"/>
      <c r="AA13" s="50" t="s">
        <v>62</v>
      </c>
      <c r="AB13" s="183"/>
      <c r="AC13" s="52" t="s">
        <v>101</v>
      </c>
      <c r="AD13" s="184"/>
      <c r="AE13" s="54" t="s">
        <v>102</v>
      </c>
      <c r="AF13" s="480" t="str">
        <f t="shared" si="4"/>
        <v/>
      </c>
      <c r="AG13" s="185"/>
      <c r="AH13" s="186"/>
      <c r="AI13" s="187"/>
      <c r="AQ13" s="7" t="s">
        <v>125</v>
      </c>
      <c r="AV13" s="7">
        <f t="shared" si="0"/>
        <v>0</v>
      </c>
      <c r="AW13" s="7">
        <f t="shared" si="0"/>
        <v>0</v>
      </c>
      <c r="AX13" s="7">
        <f t="shared" si="0"/>
        <v>0</v>
      </c>
      <c r="AY13" s="167" t="str">
        <f t="shared" si="5"/>
        <v>　</v>
      </c>
      <c r="AZ13" s="167" t="str">
        <f t="shared" si="6"/>
        <v>　</v>
      </c>
      <c r="BA13" s="7">
        <f t="shared" si="7"/>
        <v>0</v>
      </c>
      <c r="BB13" s="7">
        <f t="shared" si="7"/>
        <v>0</v>
      </c>
      <c r="BC13" s="7">
        <f t="shared" si="8"/>
        <v>0</v>
      </c>
      <c r="BD13" s="7" t="s">
        <v>62</v>
      </c>
      <c r="BE13" s="7">
        <f t="shared" si="1"/>
        <v>0</v>
      </c>
      <c r="BF13" s="7" t="s">
        <v>81</v>
      </c>
      <c r="BG13" s="7">
        <f t="shared" si="2"/>
        <v>0</v>
      </c>
      <c r="BH13" s="7" t="s">
        <v>61</v>
      </c>
      <c r="BI13" s="7" t="str">
        <f t="shared" si="3"/>
        <v/>
      </c>
    </row>
    <row r="14" spans="1:61" ht="18.75" customHeight="1">
      <c r="B14" s="14" t="s">
        <v>126</v>
      </c>
      <c r="C14" s="554"/>
      <c r="D14" s="555"/>
      <c r="E14" s="555"/>
      <c r="F14" s="555"/>
      <c r="G14" s="555"/>
      <c r="H14" s="555"/>
      <c r="I14" s="555"/>
      <c r="J14" s="555"/>
      <c r="K14" s="555"/>
      <c r="L14" s="230" t="s">
        <v>128</v>
      </c>
      <c r="P14" s="40">
        <v>8</v>
      </c>
      <c r="Q14" s="178"/>
      <c r="R14" s="42"/>
      <c r="S14" s="179"/>
      <c r="T14" s="180"/>
      <c r="U14" s="42"/>
      <c r="V14" s="181"/>
      <c r="W14" s="182"/>
      <c r="X14" s="144"/>
      <c r="Y14" s="48" t="s">
        <v>62</v>
      </c>
      <c r="Z14" s="145"/>
      <c r="AA14" s="50" t="s">
        <v>62</v>
      </c>
      <c r="AB14" s="183"/>
      <c r="AC14" s="52" t="s">
        <v>101</v>
      </c>
      <c r="AD14" s="184"/>
      <c r="AE14" s="54" t="s">
        <v>102</v>
      </c>
      <c r="AF14" s="480" t="str">
        <f t="shared" si="4"/>
        <v/>
      </c>
      <c r="AG14" s="185"/>
      <c r="AH14" s="186"/>
      <c r="AI14" s="187"/>
      <c r="AQ14" s="7" t="s">
        <v>129</v>
      </c>
      <c r="AV14" s="7">
        <f t="shared" si="0"/>
        <v>0</v>
      </c>
      <c r="AW14" s="7">
        <f t="shared" si="0"/>
        <v>0</v>
      </c>
      <c r="AX14" s="7">
        <f t="shared" si="0"/>
        <v>0</v>
      </c>
      <c r="AY14" s="167" t="str">
        <f t="shared" si="5"/>
        <v>　</v>
      </c>
      <c r="AZ14" s="167" t="str">
        <f t="shared" si="6"/>
        <v>　</v>
      </c>
      <c r="BA14" s="7">
        <f t="shared" si="7"/>
        <v>0</v>
      </c>
      <c r="BB14" s="7">
        <f t="shared" si="7"/>
        <v>0</v>
      </c>
      <c r="BC14" s="7">
        <f t="shared" si="8"/>
        <v>0</v>
      </c>
      <c r="BD14" s="7" t="s">
        <v>62</v>
      </c>
      <c r="BE14" s="7">
        <f t="shared" si="1"/>
        <v>0</v>
      </c>
      <c r="BF14" s="7" t="s">
        <v>81</v>
      </c>
      <c r="BG14" s="7">
        <f t="shared" si="2"/>
        <v>0</v>
      </c>
      <c r="BH14" s="7" t="s">
        <v>61</v>
      </c>
      <c r="BI14" s="7" t="str">
        <f t="shared" si="3"/>
        <v/>
      </c>
    </row>
    <row r="15" spans="1:61" ht="18.75" customHeight="1">
      <c r="B15" s="231" t="s">
        <v>225</v>
      </c>
      <c r="C15" s="192"/>
      <c r="D15" s="193"/>
      <c r="E15" s="193"/>
      <c r="F15" s="194"/>
      <c r="G15" s="195"/>
      <c r="H15" s="229" t="s">
        <v>135</v>
      </c>
      <c r="I15" s="196"/>
      <c r="J15" s="197"/>
      <c r="K15" s="196"/>
      <c r="L15" s="198"/>
      <c r="M15" s="91"/>
      <c r="P15" s="40">
        <v>9</v>
      </c>
      <c r="Q15" s="178"/>
      <c r="R15" s="42"/>
      <c r="S15" s="179"/>
      <c r="T15" s="180"/>
      <c r="U15" s="42"/>
      <c r="V15" s="181"/>
      <c r="W15" s="182"/>
      <c r="X15" s="144"/>
      <c r="Y15" s="48" t="s">
        <v>62</v>
      </c>
      <c r="Z15" s="145"/>
      <c r="AA15" s="50" t="s">
        <v>62</v>
      </c>
      <c r="AB15" s="183"/>
      <c r="AC15" s="52" t="s">
        <v>101</v>
      </c>
      <c r="AD15" s="184"/>
      <c r="AE15" s="54" t="s">
        <v>102</v>
      </c>
      <c r="AF15" s="480" t="str">
        <f t="shared" si="4"/>
        <v/>
      </c>
      <c r="AG15" s="185"/>
      <c r="AH15" s="186"/>
      <c r="AI15" s="187"/>
      <c r="AQ15" s="7" t="s">
        <v>136</v>
      </c>
      <c r="AV15" s="7">
        <f t="shared" si="0"/>
        <v>0</v>
      </c>
      <c r="AW15" s="7">
        <f t="shared" si="0"/>
        <v>0</v>
      </c>
      <c r="AX15" s="7">
        <f t="shared" si="0"/>
        <v>0</v>
      </c>
      <c r="AY15" s="167" t="str">
        <f t="shared" si="5"/>
        <v>　</v>
      </c>
      <c r="AZ15" s="167" t="str">
        <f t="shared" si="6"/>
        <v>　</v>
      </c>
      <c r="BA15" s="7">
        <f t="shared" si="7"/>
        <v>0</v>
      </c>
      <c r="BB15" s="7">
        <f t="shared" si="7"/>
        <v>0</v>
      </c>
      <c r="BC15" s="7">
        <f t="shared" si="8"/>
        <v>0</v>
      </c>
      <c r="BD15" s="7" t="s">
        <v>62</v>
      </c>
      <c r="BE15" s="7">
        <f t="shared" si="1"/>
        <v>0</v>
      </c>
      <c r="BF15" s="7" t="s">
        <v>81</v>
      </c>
      <c r="BG15" s="7">
        <f t="shared" si="2"/>
        <v>0</v>
      </c>
      <c r="BH15" s="7" t="s">
        <v>61</v>
      </c>
      <c r="BI15" s="7" t="str">
        <f t="shared" si="3"/>
        <v/>
      </c>
    </row>
    <row r="16" spans="1:61" ht="18.75" customHeight="1">
      <c r="B16" s="231" t="s">
        <v>137</v>
      </c>
      <c r="C16" s="557"/>
      <c r="D16" s="558"/>
      <c r="E16" s="558"/>
      <c r="F16" s="558"/>
      <c r="G16" s="558"/>
      <c r="H16" s="559"/>
      <c r="I16" s="87"/>
      <c r="J16" s="199"/>
      <c r="K16" s="66"/>
      <c r="L16" s="89"/>
      <c r="P16" s="40">
        <v>10</v>
      </c>
      <c r="Q16" s="178"/>
      <c r="R16" s="42"/>
      <c r="S16" s="179"/>
      <c r="T16" s="180"/>
      <c r="U16" s="42"/>
      <c r="V16" s="181"/>
      <c r="W16" s="182"/>
      <c r="X16" s="144"/>
      <c r="Y16" s="48" t="s">
        <v>62</v>
      </c>
      <c r="Z16" s="145"/>
      <c r="AA16" s="50" t="s">
        <v>62</v>
      </c>
      <c r="AB16" s="183"/>
      <c r="AC16" s="52" t="s">
        <v>101</v>
      </c>
      <c r="AD16" s="184"/>
      <c r="AE16" s="54" t="s">
        <v>102</v>
      </c>
      <c r="AF16" s="480" t="str">
        <f t="shared" si="4"/>
        <v/>
      </c>
      <c r="AG16" s="185"/>
      <c r="AH16" s="186"/>
      <c r="AI16" s="187"/>
      <c r="AQ16" s="7" t="s">
        <v>139</v>
      </c>
      <c r="AV16" s="7">
        <f t="shared" si="0"/>
        <v>0</v>
      </c>
      <c r="AW16" s="7">
        <f t="shared" si="0"/>
        <v>0</v>
      </c>
      <c r="AX16" s="7">
        <f t="shared" si="0"/>
        <v>0</v>
      </c>
      <c r="AY16" s="167" t="str">
        <f t="shared" si="5"/>
        <v>　</v>
      </c>
      <c r="AZ16" s="167" t="str">
        <f t="shared" si="6"/>
        <v>　</v>
      </c>
      <c r="BA16" s="7">
        <f t="shared" si="7"/>
        <v>0</v>
      </c>
      <c r="BB16" s="7">
        <f t="shared" si="7"/>
        <v>0</v>
      </c>
      <c r="BC16" s="7">
        <f t="shared" si="8"/>
        <v>0</v>
      </c>
      <c r="BD16" s="7" t="s">
        <v>62</v>
      </c>
      <c r="BE16" s="7">
        <f t="shared" si="1"/>
        <v>0</v>
      </c>
      <c r="BF16" s="7" t="s">
        <v>81</v>
      </c>
      <c r="BG16" s="7">
        <f t="shared" si="2"/>
        <v>0</v>
      </c>
      <c r="BH16" s="7" t="s">
        <v>61</v>
      </c>
      <c r="BI16" s="7" t="str">
        <f t="shared" si="3"/>
        <v/>
      </c>
    </row>
    <row r="17" spans="2:62" ht="18.75" customHeight="1">
      <c r="B17" s="14" t="s">
        <v>140</v>
      </c>
      <c r="C17" s="560"/>
      <c r="D17" s="561"/>
      <c r="E17" s="561"/>
      <c r="F17" s="561"/>
      <c r="G17" s="561"/>
      <c r="H17" s="561"/>
      <c r="I17" s="561"/>
      <c r="J17" s="561"/>
      <c r="K17" s="562"/>
      <c r="L17" s="89"/>
      <c r="P17" s="40">
        <v>11</v>
      </c>
      <c r="Q17" s="178"/>
      <c r="R17" s="42"/>
      <c r="S17" s="179"/>
      <c r="T17" s="180"/>
      <c r="U17" s="42"/>
      <c r="V17" s="181"/>
      <c r="W17" s="182"/>
      <c r="X17" s="144"/>
      <c r="Y17" s="48" t="s">
        <v>62</v>
      </c>
      <c r="Z17" s="145"/>
      <c r="AA17" s="50" t="s">
        <v>62</v>
      </c>
      <c r="AB17" s="183"/>
      <c r="AC17" s="52" t="s">
        <v>101</v>
      </c>
      <c r="AD17" s="184"/>
      <c r="AE17" s="54" t="s">
        <v>102</v>
      </c>
      <c r="AF17" s="480" t="str">
        <f t="shared" si="4"/>
        <v/>
      </c>
      <c r="AG17" s="185"/>
      <c r="AH17" s="186"/>
      <c r="AI17" s="187"/>
      <c r="AQ17" s="7" t="s">
        <v>142</v>
      </c>
      <c r="AV17" s="7">
        <f t="shared" si="0"/>
        <v>0</v>
      </c>
      <c r="AW17" s="7">
        <f t="shared" si="0"/>
        <v>0</v>
      </c>
      <c r="AX17" s="7">
        <f t="shared" si="0"/>
        <v>0</v>
      </c>
      <c r="AY17" s="167" t="str">
        <f t="shared" si="5"/>
        <v>　</v>
      </c>
      <c r="AZ17" s="167" t="str">
        <f t="shared" si="6"/>
        <v>　</v>
      </c>
      <c r="BA17" s="7">
        <f t="shared" si="7"/>
        <v>0</v>
      </c>
      <c r="BB17" s="7">
        <f t="shared" si="7"/>
        <v>0</v>
      </c>
      <c r="BC17" s="7">
        <f t="shared" si="8"/>
        <v>0</v>
      </c>
      <c r="BD17" s="7" t="s">
        <v>62</v>
      </c>
      <c r="BE17" s="7">
        <f t="shared" si="1"/>
        <v>0</v>
      </c>
      <c r="BF17" s="7" t="s">
        <v>81</v>
      </c>
      <c r="BG17" s="7">
        <f t="shared" si="2"/>
        <v>0</v>
      </c>
      <c r="BH17" s="7" t="s">
        <v>61</v>
      </c>
      <c r="BI17" s="7" t="str">
        <f t="shared" si="3"/>
        <v/>
      </c>
    </row>
    <row r="18" spans="2:62" ht="18.75" customHeight="1">
      <c r="B18" s="14" t="s">
        <v>143</v>
      </c>
      <c r="C18" s="554"/>
      <c r="D18" s="555"/>
      <c r="E18" s="555"/>
      <c r="F18" s="555"/>
      <c r="G18" s="555"/>
      <c r="H18" s="556"/>
      <c r="I18" s="92"/>
      <c r="J18" s="92"/>
      <c r="K18" s="66"/>
      <c r="L18" s="89"/>
      <c r="P18" s="40">
        <v>12</v>
      </c>
      <c r="Q18" s="178"/>
      <c r="R18" s="42"/>
      <c r="S18" s="179"/>
      <c r="T18" s="180"/>
      <c r="U18" s="42"/>
      <c r="V18" s="181"/>
      <c r="W18" s="182"/>
      <c r="X18" s="144"/>
      <c r="Y18" s="48" t="s">
        <v>62</v>
      </c>
      <c r="Z18" s="145"/>
      <c r="AA18" s="50" t="s">
        <v>62</v>
      </c>
      <c r="AB18" s="183"/>
      <c r="AC18" s="52" t="s">
        <v>101</v>
      </c>
      <c r="AD18" s="184"/>
      <c r="AE18" s="54" t="s">
        <v>102</v>
      </c>
      <c r="AF18" s="480" t="str">
        <f t="shared" si="4"/>
        <v/>
      </c>
      <c r="AG18" s="185"/>
      <c r="AH18" s="186"/>
      <c r="AI18" s="187"/>
      <c r="AQ18" s="7" t="s">
        <v>145</v>
      </c>
      <c r="AV18" s="7">
        <f t="shared" si="0"/>
        <v>0</v>
      </c>
      <c r="AW18" s="7">
        <f t="shared" si="0"/>
        <v>0</v>
      </c>
      <c r="AX18" s="7">
        <f t="shared" si="0"/>
        <v>0</v>
      </c>
      <c r="AY18" s="167" t="str">
        <f t="shared" si="5"/>
        <v>　</v>
      </c>
      <c r="AZ18" s="167" t="str">
        <f t="shared" si="6"/>
        <v>　</v>
      </c>
      <c r="BA18" s="7">
        <f t="shared" si="7"/>
        <v>0</v>
      </c>
      <c r="BB18" s="7">
        <f t="shared" si="7"/>
        <v>0</v>
      </c>
      <c r="BC18" s="7">
        <f t="shared" si="8"/>
        <v>0</v>
      </c>
      <c r="BD18" s="7" t="s">
        <v>62</v>
      </c>
      <c r="BE18" s="7">
        <f t="shared" si="1"/>
        <v>0</v>
      </c>
      <c r="BF18" s="7" t="s">
        <v>81</v>
      </c>
      <c r="BG18" s="7">
        <f t="shared" si="2"/>
        <v>0</v>
      </c>
      <c r="BH18" s="7" t="s">
        <v>61</v>
      </c>
      <c r="BI18" s="7" t="str">
        <f t="shared" si="3"/>
        <v/>
      </c>
    </row>
    <row r="19" spans="2:62" ht="18.75" customHeight="1">
      <c r="B19" s="61"/>
      <c r="C19" s="563" t="s">
        <v>46</v>
      </c>
      <c r="D19" s="563"/>
      <c r="E19" s="563"/>
      <c r="F19" s="200"/>
      <c r="G19" s="564" t="s">
        <v>158</v>
      </c>
      <c r="H19" s="564"/>
      <c r="I19" s="564"/>
      <c r="J19" s="59"/>
      <c r="L19" s="20"/>
      <c r="P19" s="40">
        <v>13</v>
      </c>
      <c r="Q19" s="178"/>
      <c r="R19" s="42"/>
      <c r="S19" s="179"/>
      <c r="T19" s="180"/>
      <c r="U19" s="42"/>
      <c r="V19" s="181"/>
      <c r="W19" s="182"/>
      <c r="X19" s="144"/>
      <c r="Y19" s="48" t="s">
        <v>62</v>
      </c>
      <c r="Z19" s="145"/>
      <c r="AA19" s="50" t="s">
        <v>62</v>
      </c>
      <c r="AB19" s="183"/>
      <c r="AC19" s="52" t="s">
        <v>101</v>
      </c>
      <c r="AD19" s="184"/>
      <c r="AE19" s="54" t="s">
        <v>102</v>
      </c>
      <c r="AF19" s="480" t="str">
        <f t="shared" si="4"/>
        <v/>
      </c>
      <c r="AG19" s="185"/>
      <c r="AH19" s="186"/>
      <c r="AI19" s="187"/>
      <c r="AQ19" s="7" t="s">
        <v>146</v>
      </c>
      <c r="AV19" s="7">
        <f t="shared" si="0"/>
        <v>0</v>
      </c>
      <c r="AW19" s="7">
        <f t="shared" si="0"/>
        <v>0</v>
      </c>
      <c r="AX19" s="7">
        <f t="shared" si="0"/>
        <v>0</v>
      </c>
      <c r="AY19" s="167" t="str">
        <f t="shared" si="5"/>
        <v>　</v>
      </c>
      <c r="AZ19" s="167" t="str">
        <f t="shared" si="6"/>
        <v>　</v>
      </c>
      <c r="BA19" s="7">
        <f t="shared" si="7"/>
        <v>0</v>
      </c>
      <c r="BB19" s="7">
        <f t="shared" si="7"/>
        <v>0</v>
      </c>
      <c r="BC19" s="7">
        <f t="shared" si="8"/>
        <v>0</v>
      </c>
      <c r="BD19" s="7" t="s">
        <v>62</v>
      </c>
      <c r="BE19" s="7">
        <f t="shared" si="1"/>
        <v>0</v>
      </c>
      <c r="BF19" s="7" t="s">
        <v>81</v>
      </c>
      <c r="BG19" s="7">
        <f t="shared" si="2"/>
        <v>0</v>
      </c>
      <c r="BH19" s="7" t="s">
        <v>61</v>
      </c>
      <c r="BI19" s="7" t="str">
        <f t="shared" si="3"/>
        <v/>
      </c>
    </row>
    <row r="20" spans="2:62" ht="18.75" customHeight="1">
      <c r="B20" s="96" t="s">
        <v>149</v>
      </c>
      <c r="C20" s="554"/>
      <c r="D20" s="555"/>
      <c r="E20" s="556"/>
      <c r="F20" s="97"/>
      <c r="G20" s="554"/>
      <c r="H20" s="555"/>
      <c r="I20" s="556"/>
      <c r="J20" s="189"/>
      <c r="K20" s="60"/>
      <c r="L20" s="20"/>
      <c r="P20" s="40">
        <v>14</v>
      </c>
      <c r="Q20" s="178"/>
      <c r="R20" s="42"/>
      <c r="S20" s="179"/>
      <c r="T20" s="180"/>
      <c r="U20" s="42"/>
      <c r="V20" s="181"/>
      <c r="W20" s="182"/>
      <c r="X20" s="144"/>
      <c r="Y20" s="48" t="s">
        <v>62</v>
      </c>
      <c r="Z20" s="145"/>
      <c r="AA20" s="50" t="s">
        <v>62</v>
      </c>
      <c r="AB20" s="183"/>
      <c r="AC20" s="52" t="s">
        <v>101</v>
      </c>
      <c r="AD20" s="184"/>
      <c r="AE20" s="54" t="s">
        <v>102</v>
      </c>
      <c r="AF20" s="480" t="str">
        <f t="shared" si="4"/>
        <v/>
      </c>
      <c r="AG20" s="185"/>
      <c r="AH20" s="186"/>
      <c r="AI20" s="187"/>
      <c r="AQ20" s="7" t="s">
        <v>147</v>
      </c>
      <c r="AV20" s="7">
        <f t="shared" si="0"/>
        <v>0</v>
      </c>
      <c r="AW20" s="7">
        <f t="shared" si="0"/>
        <v>0</v>
      </c>
      <c r="AX20" s="7">
        <f t="shared" si="0"/>
        <v>0</v>
      </c>
      <c r="AY20" s="167" t="str">
        <f t="shared" si="5"/>
        <v>　</v>
      </c>
      <c r="AZ20" s="167" t="str">
        <f t="shared" si="6"/>
        <v>　</v>
      </c>
      <c r="BA20" s="7">
        <f t="shared" si="7"/>
        <v>0</v>
      </c>
      <c r="BB20" s="7">
        <f t="shared" si="7"/>
        <v>0</v>
      </c>
      <c r="BC20" s="7">
        <f t="shared" si="8"/>
        <v>0</v>
      </c>
      <c r="BD20" s="7" t="s">
        <v>62</v>
      </c>
      <c r="BE20" s="7">
        <f t="shared" si="1"/>
        <v>0</v>
      </c>
      <c r="BF20" s="7" t="s">
        <v>81</v>
      </c>
      <c r="BG20" s="7">
        <f t="shared" si="2"/>
        <v>0</v>
      </c>
      <c r="BH20" s="7" t="s">
        <v>61</v>
      </c>
      <c r="BI20" s="7" t="str">
        <f t="shared" si="3"/>
        <v/>
      </c>
    </row>
    <row r="21" spans="2:62" ht="18.75" customHeight="1">
      <c r="B21" s="96" t="s">
        <v>153</v>
      </c>
      <c r="C21" s="554"/>
      <c r="D21" s="555"/>
      <c r="E21" s="556"/>
      <c r="F21" s="98"/>
      <c r="G21" s="554"/>
      <c r="H21" s="555"/>
      <c r="I21" s="556"/>
      <c r="J21" s="201"/>
      <c r="K21" s="60"/>
      <c r="L21" s="202"/>
      <c r="P21" s="40">
        <v>15</v>
      </c>
      <c r="Q21" s="178"/>
      <c r="R21" s="42"/>
      <c r="S21" s="179"/>
      <c r="T21" s="180"/>
      <c r="U21" s="42"/>
      <c r="V21" s="181"/>
      <c r="W21" s="182"/>
      <c r="X21" s="144"/>
      <c r="Y21" s="48" t="s">
        <v>62</v>
      </c>
      <c r="Z21" s="145"/>
      <c r="AA21" s="50" t="s">
        <v>62</v>
      </c>
      <c r="AB21" s="183"/>
      <c r="AC21" s="52" t="s">
        <v>101</v>
      </c>
      <c r="AD21" s="184"/>
      <c r="AE21" s="54" t="s">
        <v>102</v>
      </c>
      <c r="AF21" s="480" t="str">
        <f t="shared" si="4"/>
        <v/>
      </c>
      <c r="AG21" s="185"/>
      <c r="AH21" s="186"/>
      <c r="AI21" s="187"/>
      <c r="AQ21" s="7" t="s">
        <v>148</v>
      </c>
      <c r="AV21" s="7">
        <f t="shared" si="0"/>
        <v>0</v>
      </c>
      <c r="AW21" s="7">
        <f t="shared" si="0"/>
        <v>0</v>
      </c>
      <c r="AX21" s="7">
        <f t="shared" si="0"/>
        <v>0</v>
      </c>
      <c r="AY21" s="167" t="str">
        <f t="shared" si="5"/>
        <v>　</v>
      </c>
      <c r="AZ21" s="167" t="str">
        <f t="shared" si="6"/>
        <v>　</v>
      </c>
      <c r="BA21" s="7">
        <f t="shared" si="7"/>
        <v>0</v>
      </c>
      <c r="BB21" s="7">
        <f t="shared" si="7"/>
        <v>0</v>
      </c>
      <c r="BC21" s="7">
        <f t="shared" si="8"/>
        <v>0</v>
      </c>
      <c r="BD21" s="7" t="s">
        <v>62</v>
      </c>
      <c r="BE21" s="7">
        <f t="shared" si="1"/>
        <v>0</v>
      </c>
      <c r="BF21" s="7" t="s">
        <v>81</v>
      </c>
      <c r="BG21" s="7">
        <f t="shared" si="2"/>
        <v>0</v>
      </c>
      <c r="BH21" s="7" t="s">
        <v>61</v>
      </c>
      <c r="BI21" s="7" t="str">
        <f t="shared" si="3"/>
        <v/>
      </c>
    </row>
    <row r="22" spans="2:62" ht="18.75" customHeight="1">
      <c r="P22" s="40">
        <v>16</v>
      </c>
      <c r="Q22" s="178"/>
      <c r="R22" s="42"/>
      <c r="S22" s="179"/>
      <c r="T22" s="180" t="s">
        <v>276</v>
      </c>
      <c r="U22" s="42"/>
      <c r="V22" s="181"/>
      <c r="W22" s="182"/>
      <c r="X22" s="144"/>
      <c r="Y22" s="48" t="s">
        <v>62</v>
      </c>
      <c r="Z22" s="145"/>
      <c r="AA22" s="50" t="s">
        <v>62</v>
      </c>
      <c r="AB22" s="183"/>
      <c r="AC22" s="52" t="s">
        <v>101</v>
      </c>
      <c r="AD22" s="184"/>
      <c r="AE22" s="54" t="s">
        <v>102</v>
      </c>
      <c r="AF22" s="480" t="str">
        <f t="shared" si="4"/>
        <v/>
      </c>
      <c r="AG22" s="185"/>
      <c r="AH22" s="186"/>
      <c r="AI22" s="187"/>
      <c r="AQ22" s="7" t="s">
        <v>152</v>
      </c>
      <c r="AV22" s="7">
        <f t="shared" si="0"/>
        <v>0</v>
      </c>
      <c r="AW22" s="7">
        <f t="shared" si="0"/>
        <v>0</v>
      </c>
      <c r="AX22" s="7">
        <f t="shared" si="0"/>
        <v>0</v>
      </c>
      <c r="AY22" s="167" t="str">
        <f t="shared" si="5"/>
        <v>　</v>
      </c>
      <c r="AZ22" s="167" t="str">
        <f t="shared" si="6"/>
        <v xml:space="preserve"> 　</v>
      </c>
      <c r="BA22" s="7">
        <f t="shared" si="7"/>
        <v>0</v>
      </c>
      <c r="BB22" s="7">
        <f t="shared" si="7"/>
        <v>0</v>
      </c>
      <c r="BC22" s="7">
        <f t="shared" si="8"/>
        <v>0</v>
      </c>
      <c r="BD22" s="7" t="s">
        <v>62</v>
      </c>
      <c r="BE22" s="7">
        <f t="shared" si="1"/>
        <v>0</v>
      </c>
      <c r="BF22" s="7" t="s">
        <v>81</v>
      </c>
      <c r="BG22" s="7">
        <f t="shared" si="2"/>
        <v>0</v>
      </c>
      <c r="BH22" s="7" t="s">
        <v>61</v>
      </c>
      <c r="BI22" s="7" t="str">
        <f t="shared" si="3"/>
        <v/>
      </c>
    </row>
    <row r="23" spans="2:62" ht="18.75" customHeight="1">
      <c r="B23" s="103" t="s">
        <v>160</v>
      </c>
      <c r="C23" s="554"/>
      <c r="D23" s="555"/>
      <c r="E23" s="556"/>
      <c r="F23" s="98"/>
      <c r="G23" s="554"/>
      <c r="H23" s="555"/>
      <c r="I23" s="556"/>
      <c r="J23" s="201"/>
      <c r="K23" s="60"/>
      <c r="L23" s="20"/>
      <c r="P23" s="40">
        <v>17</v>
      </c>
      <c r="Q23" s="178"/>
      <c r="R23" s="42"/>
      <c r="S23" s="179"/>
      <c r="T23" s="180"/>
      <c r="U23" s="42"/>
      <c r="V23" s="181"/>
      <c r="W23" s="182"/>
      <c r="X23" s="144"/>
      <c r="Y23" s="48" t="s">
        <v>62</v>
      </c>
      <c r="Z23" s="145"/>
      <c r="AA23" s="50" t="s">
        <v>62</v>
      </c>
      <c r="AB23" s="183"/>
      <c r="AC23" s="52" t="s">
        <v>101</v>
      </c>
      <c r="AD23" s="184"/>
      <c r="AE23" s="54" t="s">
        <v>102</v>
      </c>
      <c r="AF23" s="480" t="str">
        <f t="shared" si="4"/>
        <v/>
      </c>
      <c r="AG23" s="185"/>
      <c r="AH23" s="186"/>
      <c r="AI23" s="187"/>
      <c r="AQ23" s="7" t="s">
        <v>157</v>
      </c>
      <c r="AV23" s="7">
        <f t="shared" si="0"/>
        <v>0</v>
      </c>
      <c r="AW23" s="7">
        <f t="shared" si="0"/>
        <v>0</v>
      </c>
      <c r="AX23" s="7">
        <f t="shared" si="0"/>
        <v>0</v>
      </c>
      <c r="AY23" s="167" t="str">
        <f t="shared" si="5"/>
        <v>　</v>
      </c>
      <c r="AZ23" s="167" t="str">
        <f t="shared" si="6"/>
        <v>　</v>
      </c>
      <c r="BA23" s="7">
        <f t="shared" si="7"/>
        <v>0</v>
      </c>
      <c r="BB23" s="7">
        <f t="shared" si="7"/>
        <v>0</v>
      </c>
      <c r="BC23" s="7">
        <f t="shared" si="8"/>
        <v>0</v>
      </c>
      <c r="BD23" s="7" t="s">
        <v>62</v>
      </c>
      <c r="BE23" s="7">
        <f t="shared" si="1"/>
        <v>0</v>
      </c>
      <c r="BF23" s="7" t="s">
        <v>81</v>
      </c>
      <c r="BG23" s="7">
        <f t="shared" si="2"/>
        <v>0</v>
      </c>
      <c r="BH23" s="7" t="s">
        <v>61</v>
      </c>
      <c r="BI23" s="7" t="str">
        <f t="shared" si="3"/>
        <v/>
      </c>
    </row>
    <row r="24" spans="2:62" ht="18.75" customHeight="1">
      <c r="B24" s="106" t="s">
        <v>164</v>
      </c>
      <c r="C24" s="554"/>
      <c r="D24" s="555"/>
      <c r="E24" s="556"/>
      <c r="F24" s="98"/>
      <c r="G24" s="554"/>
      <c r="H24" s="555"/>
      <c r="I24" s="556"/>
      <c r="J24" s="201"/>
      <c r="K24" s="60"/>
      <c r="L24" s="203"/>
      <c r="P24" s="40">
        <v>18</v>
      </c>
      <c r="Q24" s="178"/>
      <c r="R24" s="42"/>
      <c r="S24" s="179"/>
      <c r="T24" s="180"/>
      <c r="U24" s="42"/>
      <c r="V24" s="181"/>
      <c r="W24" s="182"/>
      <c r="X24" s="144"/>
      <c r="Y24" s="48" t="s">
        <v>62</v>
      </c>
      <c r="Z24" s="145"/>
      <c r="AA24" s="50" t="s">
        <v>62</v>
      </c>
      <c r="AB24" s="183"/>
      <c r="AC24" s="52" t="s">
        <v>101</v>
      </c>
      <c r="AD24" s="184"/>
      <c r="AE24" s="54" t="s">
        <v>102</v>
      </c>
      <c r="AF24" s="480" t="str">
        <f t="shared" si="4"/>
        <v/>
      </c>
      <c r="AG24" s="185"/>
      <c r="AH24" s="186"/>
      <c r="AI24" s="187"/>
      <c r="AQ24" s="7" t="s">
        <v>159</v>
      </c>
      <c r="AV24" s="7">
        <f t="shared" si="0"/>
        <v>0</v>
      </c>
      <c r="AW24" s="7">
        <f t="shared" si="0"/>
        <v>0</v>
      </c>
      <c r="AX24" s="7">
        <f t="shared" si="0"/>
        <v>0</v>
      </c>
      <c r="AY24" s="167" t="str">
        <f t="shared" si="5"/>
        <v>　</v>
      </c>
      <c r="AZ24" s="167" t="str">
        <f t="shared" si="6"/>
        <v>　</v>
      </c>
      <c r="BA24" s="7">
        <f t="shared" si="7"/>
        <v>0</v>
      </c>
      <c r="BB24" s="7">
        <f t="shared" si="7"/>
        <v>0</v>
      </c>
      <c r="BC24" s="7">
        <f t="shared" si="8"/>
        <v>0</v>
      </c>
      <c r="BD24" s="7" t="s">
        <v>62</v>
      </c>
      <c r="BE24" s="7">
        <f t="shared" si="1"/>
        <v>0</v>
      </c>
      <c r="BF24" s="7" t="s">
        <v>81</v>
      </c>
      <c r="BG24" s="7">
        <f t="shared" si="2"/>
        <v>0</v>
      </c>
      <c r="BH24" s="7" t="s">
        <v>61</v>
      </c>
      <c r="BI24" s="7" t="str">
        <f t="shared" si="3"/>
        <v/>
      </c>
    </row>
    <row r="25" spans="2:62" ht="18.75" customHeight="1">
      <c r="B25" s="93"/>
      <c r="C25" s="478"/>
      <c r="D25" s="478"/>
      <c r="E25" s="478"/>
      <c r="F25" s="478"/>
      <c r="G25" s="478"/>
      <c r="H25" s="478"/>
      <c r="I25" s="478"/>
      <c r="J25" s="204"/>
      <c r="K25" s="204"/>
      <c r="N25" s="20"/>
      <c r="O25" s="20"/>
      <c r="P25" s="40">
        <v>19</v>
      </c>
      <c r="Q25" s="178"/>
      <c r="R25" s="42"/>
      <c r="S25" s="179"/>
      <c r="T25" s="180"/>
      <c r="U25" s="42"/>
      <c r="V25" s="181"/>
      <c r="W25" s="182"/>
      <c r="X25" s="144"/>
      <c r="Y25" s="48" t="s">
        <v>62</v>
      </c>
      <c r="Z25" s="145"/>
      <c r="AA25" s="50" t="s">
        <v>62</v>
      </c>
      <c r="AB25" s="183"/>
      <c r="AC25" s="52" t="s">
        <v>101</v>
      </c>
      <c r="AD25" s="184"/>
      <c r="AE25" s="54" t="s">
        <v>102</v>
      </c>
      <c r="AF25" s="480" t="str">
        <f t="shared" si="4"/>
        <v/>
      </c>
      <c r="AG25" s="185"/>
      <c r="AH25" s="186"/>
      <c r="AI25" s="187"/>
      <c r="AQ25" s="7" t="s">
        <v>163</v>
      </c>
      <c r="AV25" s="7">
        <f t="shared" si="0"/>
        <v>0</v>
      </c>
      <c r="AW25" s="7">
        <f t="shared" si="0"/>
        <v>0</v>
      </c>
      <c r="AX25" s="7">
        <f t="shared" si="0"/>
        <v>0</v>
      </c>
      <c r="AY25" s="167" t="str">
        <f t="shared" si="5"/>
        <v>　</v>
      </c>
      <c r="AZ25" s="167" t="str">
        <f t="shared" si="6"/>
        <v>　</v>
      </c>
      <c r="BA25" s="7">
        <f t="shared" si="7"/>
        <v>0</v>
      </c>
      <c r="BB25" s="7">
        <f t="shared" si="7"/>
        <v>0</v>
      </c>
      <c r="BC25" s="7">
        <f t="shared" si="8"/>
        <v>0</v>
      </c>
      <c r="BD25" s="7" t="s">
        <v>62</v>
      </c>
      <c r="BE25" s="7">
        <f t="shared" si="1"/>
        <v>0</v>
      </c>
      <c r="BF25" s="7" t="s">
        <v>81</v>
      </c>
      <c r="BG25" s="7">
        <f t="shared" si="2"/>
        <v>0</v>
      </c>
      <c r="BH25" s="7" t="s">
        <v>61</v>
      </c>
      <c r="BI25" s="7" t="str">
        <f t="shared" si="3"/>
        <v/>
      </c>
    </row>
    <row r="26" spans="2:62" ht="18.75" customHeight="1">
      <c r="P26" s="40">
        <v>20</v>
      </c>
      <c r="Q26" s="178"/>
      <c r="R26" s="42"/>
      <c r="S26" s="179"/>
      <c r="T26" s="180"/>
      <c r="U26" s="42"/>
      <c r="V26" s="181"/>
      <c r="W26" s="182"/>
      <c r="X26" s="144"/>
      <c r="Y26" s="48" t="s">
        <v>62</v>
      </c>
      <c r="Z26" s="145"/>
      <c r="AA26" s="50" t="s">
        <v>62</v>
      </c>
      <c r="AB26" s="183"/>
      <c r="AC26" s="52" t="s">
        <v>101</v>
      </c>
      <c r="AD26" s="184"/>
      <c r="AE26" s="54" t="s">
        <v>102</v>
      </c>
      <c r="AF26" s="480" t="str">
        <f t="shared" si="4"/>
        <v/>
      </c>
      <c r="AG26" s="185"/>
      <c r="AH26" s="186"/>
      <c r="AI26" s="187"/>
      <c r="AQ26" s="7" t="s">
        <v>167</v>
      </c>
      <c r="AV26" s="7">
        <f t="shared" si="0"/>
        <v>0</v>
      </c>
      <c r="AW26" s="7">
        <f t="shared" si="0"/>
        <v>0</v>
      </c>
      <c r="AX26" s="7">
        <f t="shared" si="0"/>
        <v>0</v>
      </c>
      <c r="AY26" s="167" t="str">
        <f t="shared" si="5"/>
        <v>　</v>
      </c>
      <c r="AZ26" s="167" t="str">
        <f t="shared" si="6"/>
        <v>　</v>
      </c>
      <c r="BA26" s="7">
        <f t="shared" si="7"/>
        <v>0</v>
      </c>
      <c r="BB26" s="7">
        <f t="shared" si="7"/>
        <v>0</v>
      </c>
      <c r="BC26" s="7">
        <f t="shared" si="8"/>
        <v>0</v>
      </c>
      <c r="BD26" s="7" t="s">
        <v>62</v>
      </c>
      <c r="BE26" s="7">
        <f>AB26</f>
        <v>0</v>
      </c>
      <c r="BF26" s="7" t="s">
        <v>81</v>
      </c>
      <c r="BG26" s="7">
        <f t="shared" si="2"/>
        <v>0</v>
      </c>
      <c r="BH26" s="7" t="s">
        <v>61</v>
      </c>
      <c r="BI26" s="7" t="str">
        <f t="shared" si="3"/>
        <v/>
      </c>
    </row>
    <row r="27" spans="2:62" ht="18.75" customHeight="1">
      <c r="B27" s="103" t="s">
        <v>170</v>
      </c>
      <c r="C27" s="554"/>
      <c r="D27" s="555"/>
      <c r="E27" s="555"/>
      <c r="F27" s="205"/>
      <c r="G27" s="555"/>
      <c r="H27" s="555"/>
      <c r="I27" s="556"/>
      <c r="J27" s="39"/>
      <c r="K27" s="60"/>
      <c r="L27" s="20"/>
      <c r="P27" s="110">
        <v>21</v>
      </c>
      <c r="Q27" s="206"/>
      <c r="R27" s="207"/>
      <c r="S27" s="208"/>
      <c r="T27" s="209"/>
      <c r="U27" s="207"/>
      <c r="V27" s="210"/>
      <c r="W27" s="154"/>
      <c r="X27" s="211"/>
      <c r="Y27" s="118" t="s">
        <v>62</v>
      </c>
      <c r="Z27" s="156"/>
      <c r="AA27" s="120" t="s">
        <v>62</v>
      </c>
      <c r="AB27" s="157"/>
      <c r="AC27" s="122" t="s">
        <v>101</v>
      </c>
      <c r="AD27" s="159"/>
      <c r="AE27" s="120" t="s">
        <v>64</v>
      </c>
      <c r="AF27" s="481" t="str">
        <f t="shared" si="4"/>
        <v/>
      </c>
      <c r="AG27" s="212"/>
      <c r="AH27" s="213"/>
      <c r="AI27" s="214"/>
      <c r="AQ27" s="7" t="s">
        <v>168</v>
      </c>
      <c r="AV27" s="7">
        <f t="shared" si="0"/>
        <v>0</v>
      </c>
      <c r="AW27" s="7">
        <f t="shared" si="0"/>
        <v>0</v>
      </c>
      <c r="AX27" s="7">
        <f t="shared" si="0"/>
        <v>0</v>
      </c>
      <c r="AY27" s="167" t="str">
        <f t="shared" si="5"/>
        <v>　</v>
      </c>
      <c r="AZ27" s="167" t="str">
        <f t="shared" si="6"/>
        <v>　</v>
      </c>
      <c r="BA27" s="7">
        <f t="shared" si="7"/>
        <v>0</v>
      </c>
      <c r="BB27" s="7">
        <f t="shared" si="7"/>
        <v>0</v>
      </c>
      <c r="BC27" s="7">
        <f t="shared" si="8"/>
        <v>0</v>
      </c>
      <c r="BD27" s="7" t="s">
        <v>62</v>
      </c>
      <c r="BE27" s="7">
        <f t="shared" si="1"/>
        <v>0</v>
      </c>
      <c r="BF27" s="7" t="s">
        <v>81</v>
      </c>
      <c r="BG27" s="7">
        <f t="shared" si="2"/>
        <v>0</v>
      </c>
      <c r="BH27" s="7" t="s">
        <v>61</v>
      </c>
      <c r="BI27" s="7" t="str">
        <f t="shared" si="3"/>
        <v/>
      </c>
    </row>
    <row r="28" spans="2:62" ht="18.75" customHeight="1">
      <c r="B28" s="132" t="s">
        <v>176</v>
      </c>
      <c r="C28" s="554"/>
      <c r="D28" s="555"/>
      <c r="E28" s="556"/>
      <c r="F28" s="215"/>
      <c r="G28" s="554"/>
      <c r="H28" s="555"/>
      <c r="I28" s="556"/>
      <c r="J28" s="39"/>
      <c r="K28" s="216"/>
      <c r="L28" s="203"/>
      <c r="AQ28" s="7" t="s">
        <v>169</v>
      </c>
    </row>
    <row r="29" spans="2:62" ht="18.75" customHeight="1">
      <c r="B29" s="93"/>
      <c r="C29" s="478"/>
      <c r="D29" s="478"/>
      <c r="E29" s="478"/>
      <c r="F29" s="478"/>
      <c r="G29" s="478"/>
      <c r="H29" s="478"/>
      <c r="I29" s="478"/>
      <c r="K29" s="189"/>
      <c r="P29" s="129" t="s">
        <v>173</v>
      </c>
      <c r="Q29" s="130"/>
      <c r="R29" s="130"/>
      <c r="S29" s="130"/>
      <c r="T29" s="130"/>
      <c r="U29" s="130"/>
      <c r="V29" s="130"/>
      <c r="W29" s="130"/>
      <c r="X29" s="130"/>
      <c r="Y29" s="130"/>
      <c r="Z29" s="130"/>
      <c r="AA29" s="130"/>
      <c r="AB29" s="130"/>
      <c r="AC29" s="130"/>
      <c r="AD29" s="130"/>
      <c r="AE29" s="130"/>
      <c r="AF29" s="130"/>
      <c r="AG29" s="130"/>
      <c r="AH29" s="130"/>
      <c r="AI29" s="130"/>
      <c r="AQ29" s="7" t="s">
        <v>174</v>
      </c>
      <c r="AX29" s="7" t="s">
        <v>425</v>
      </c>
      <c r="AY29" s="167" t="str">
        <f>IF(ISERROR(VLOOKUP(AX29,$AV$7:$BI$27,4,FALSE)),"",VLOOKUP(AX29,$AV$7:$BI$27,4,FALSE))</f>
        <v/>
      </c>
      <c r="AZ29" s="167" t="str">
        <f>IF(ISERROR(VLOOKUP(AX29,$AV$7:$BI$27,5,FALSE)),"",VLOOKUP(AX29,$AV$7:$BI$27,5,FALSE))</f>
        <v/>
      </c>
      <c r="BA29" s="7" t="str">
        <f t="shared" ref="BA29:BA31" si="9">IF(ISERROR(VLOOKUP(AX29,$AV$7:$BI$27,6,FALSE)),"",VLOOKUP(AX29,$AV$7:$BI$27,6,FALSE))</f>
        <v/>
      </c>
      <c r="BB29" s="7" t="str">
        <f>IF(ISERROR(VLOOKUP(AX29,$AV$7:$BI$27,7,FALSE)),"",VLOOKUP(AX29,$AV$7:$BI$27,7,FALSE))</f>
        <v/>
      </c>
      <c r="BC29" s="7" t="str">
        <f t="shared" ref="BC29:BC33" si="10">IF(ISERROR(VLOOKUP(AX29,$AV$7:$BI$27,8,FALSE)),"",VLOOKUP(AX29,$AV$7:$BI$27,8,FALSE))</f>
        <v/>
      </c>
      <c r="BD29" s="131" t="str">
        <f>IF(ISERROR(DATE(BC29,1,1))=TRUE,"",(DATE(BC29,1,1)))</f>
        <v/>
      </c>
      <c r="BE29" s="7" t="str">
        <f t="shared" ref="BE29:BE33" si="11">IF(ISERROR(VLOOKUP(AX29,$AV$7:$BI$27,9,FALSE)),"",VLOOKUP(AX29,$AV$7:$BI$27,9,FALSE))</f>
        <v/>
      </c>
      <c r="BF29" s="7" t="str">
        <f t="shared" ref="BF29:BF33" si="12">IF(ISERROR(VLOOKUP(AX29,$AV$7:$BI$27,10,FALSE)),"",VLOOKUP(AX29,$AV$7:$BI$27,10,FALSE))</f>
        <v/>
      </c>
      <c r="BG29" s="7" t="str">
        <f t="shared" ref="BG29:BG33" si="13">IF(ISERROR(VLOOKUP(AX29,$AV$7:$BI$27,11,FALSE)),"",VLOOKUP(AX29,$AV$7:$BI$27,11,FALSE))</f>
        <v/>
      </c>
      <c r="BH29" s="7" t="str">
        <f t="shared" ref="BH29:BH33" si="14">IF(ISERROR(VLOOKUP(AX29,$AV$7:$BI$27,12,FALSE)),"",VLOOKUP(AX29,$AV$7:$BI$27,12,FALSE))</f>
        <v/>
      </c>
      <c r="BI29" s="7" t="str">
        <f t="shared" ref="BI29:BI31" si="15">IF(ISERROR(VLOOKUP(AX29,$AV$7:$BI$27,13,FALSE)),"",VLOOKUP(AX29,$AV$7:$BI$27,13,FALSE))</f>
        <v/>
      </c>
      <c r="BJ29" s="7" t="str">
        <f t="shared" ref="BJ29:BJ33" si="16">IF(ISERROR(VLOOKUP(AX29,$AV$7:$BI$27,14,FALSE)),"",VLOOKUP(AX29,$AV$7:$BI$27,14,FALSE))</f>
        <v/>
      </c>
    </row>
    <row r="30" spans="2:62" ht="18.75" customHeight="1">
      <c r="P30" s="542"/>
      <c r="Q30" s="543"/>
      <c r="R30" s="543"/>
      <c r="S30" s="543"/>
      <c r="T30" s="543"/>
      <c r="U30" s="543"/>
      <c r="V30" s="543"/>
      <c r="W30" s="543"/>
      <c r="X30" s="543"/>
      <c r="Y30" s="543"/>
      <c r="Z30" s="543"/>
      <c r="AA30" s="543"/>
      <c r="AB30" s="543"/>
      <c r="AC30" s="543"/>
      <c r="AD30" s="543"/>
      <c r="AE30" s="543"/>
      <c r="AF30" s="543"/>
      <c r="AG30" s="543"/>
      <c r="AH30" s="543"/>
      <c r="AI30" s="544"/>
      <c r="AQ30" s="7" t="s">
        <v>180</v>
      </c>
      <c r="AX30" s="7" t="s">
        <v>426</v>
      </c>
      <c r="AY30" s="167" t="str">
        <f t="shared" ref="AY30:AY33" si="17">IF(ISERROR(VLOOKUP(AX30,$AV$7:$BI$27,4,FALSE)),"",VLOOKUP(AX30,$AV$7:$BI$27,4,FALSE))</f>
        <v/>
      </c>
      <c r="AZ30" s="167" t="str">
        <f t="shared" ref="AZ30:AZ33" si="18">IF(ISERROR(VLOOKUP(AX30,$AV$7:$BI$27,5,FALSE)),"",VLOOKUP(AX30,$AV$7:$BI$27,5,FALSE))</f>
        <v/>
      </c>
      <c r="BA30" s="7" t="str">
        <f t="shared" si="9"/>
        <v/>
      </c>
      <c r="BB30" s="7" t="str">
        <f t="shared" ref="BB30:BB33" si="19">IF(ISERROR(VLOOKUP(AX30,$AV$7:$BI$27,7,FALSE)),"",VLOOKUP(AX30,$AV$7:$BI$27,7,FALSE))</f>
        <v/>
      </c>
      <c r="BC30" s="7" t="str">
        <f t="shared" si="10"/>
        <v/>
      </c>
      <c r="BD30" s="131" t="str">
        <f t="shared" ref="BD30:BD33" si="20">IF(ISERROR(DATE(BC30,1,1))=TRUE,"",(DATE(BC30,1,1)))</f>
        <v/>
      </c>
      <c r="BE30" s="7" t="str">
        <f t="shared" si="11"/>
        <v/>
      </c>
      <c r="BF30" s="7" t="str">
        <f t="shared" si="12"/>
        <v/>
      </c>
      <c r="BG30" s="7" t="str">
        <f t="shared" si="13"/>
        <v/>
      </c>
      <c r="BH30" s="7" t="str">
        <f t="shared" si="14"/>
        <v/>
      </c>
      <c r="BI30" s="7" t="str">
        <f t="shared" si="15"/>
        <v/>
      </c>
      <c r="BJ30" s="7" t="str">
        <f t="shared" si="16"/>
        <v/>
      </c>
    </row>
    <row r="31" spans="2:62" ht="18.75" customHeight="1">
      <c r="B31" s="14" t="s">
        <v>186</v>
      </c>
      <c r="C31" s="551"/>
      <c r="D31" s="552"/>
      <c r="E31" s="552"/>
      <c r="F31" s="552"/>
      <c r="G31" s="552"/>
      <c r="H31" s="552"/>
      <c r="I31" s="552"/>
      <c r="J31" s="552"/>
      <c r="K31" s="553"/>
      <c r="P31" s="545"/>
      <c r="Q31" s="546"/>
      <c r="R31" s="546"/>
      <c r="S31" s="546"/>
      <c r="T31" s="546"/>
      <c r="U31" s="546"/>
      <c r="V31" s="546"/>
      <c r="W31" s="546"/>
      <c r="X31" s="546"/>
      <c r="Y31" s="546"/>
      <c r="Z31" s="546"/>
      <c r="AA31" s="546"/>
      <c r="AB31" s="546"/>
      <c r="AC31" s="546"/>
      <c r="AD31" s="546"/>
      <c r="AE31" s="546"/>
      <c r="AF31" s="546"/>
      <c r="AG31" s="546"/>
      <c r="AH31" s="546"/>
      <c r="AI31" s="547"/>
      <c r="AQ31" s="7" t="s">
        <v>182</v>
      </c>
      <c r="AX31" s="7" t="s">
        <v>427</v>
      </c>
      <c r="AY31" s="167" t="str">
        <f t="shared" si="17"/>
        <v/>
      </c>
      <c r="AZ31" s="167" t="str">
        <f t="shared" si="18"/>
        <v/>
      </c>
      <c r="BA31" s="7" t="str">
        <f t="shared" si="9"/>
        <v/>
      </c>
      <c r="BB31" s="7" t="str">
        <f t="shared" si="19"/>
        <v/>
      </c>
      <c r="BC31" s="7" t="str">
        <f t="shared" si="10"/>
        <v/>
      </c>
      <c r="BD31" s="131" t="str">
        <f t="shared" si="20"/>
        <v/>
      </c>
      <c r="BE31" s="7" t="str">
        <f t="shared" si="11"/>
        <v/>
      </c>
      <c r="BF31" s="7" t="str">
        <f t="shared" si="12"/>
        <v/>
      </c>
      <c r="BG31" s="7" t="str">
        <f t="shared" si="13"/>
        <v/>
      </c>
      <c r="BH31" s="7" t="str">
        <f t="shared" si="14"/>
        <v/>
      </c>
      <c r="BI31" s="7" t="str">
        <f t="shared" si="15"/>
        <v/>
      </c>
      <c r="BJ31" s="7" t="str">
        <f t="shared" si="16"/>
        <v/>
      </c>
    </row>
    <row r="32" spans="2:62" ht="18.75" customHeight="1">
      <c r="P32" s="545"/>
      <c r="Q32" s="546"/>
      <c r="R32" s="546"/>
      <c r="S32" s="546"/>
      <c r="T32" s="546"/>
      <c r="U32" s="546"/>
      <c r="V32" s="546"/>
      <c r="W32" s="546"/>
      <c r="X32" s="546"/>
      <c r="Y32" s="546"/>
      <c r="Z32" s="546"/>
      <c r="AA32" s="546"/>
      <c r="AB32" s="546"/>
      <c r="AC32" s="546"/>
      <c r="AD32" s="546"/>
      <c r="AE32" s="546"/>
      <c r="AF32" s="546"/>
      <c r="AG32" s="546"/>
      <c r="AH32" s="546"/>
      <c r="AI32" s="547"/>
      <c r="AQ32" s="7" t="s">
        <v>184</v>
      </c>
      <c r="AX32" s="7" t="s">
        <v>428</v>
      </c>
      <c r="AY32" s="167" t="str">
        <f t="shared" si="17"/>
        <v/>
      </c>
      <c r="AZ32" s="167" t="str">
        <f t="shared" si="18"/>
        <v/>
      </c>
      <c r="BB32" s="7" t="str">
        <f t="shared" si="19"/>
        <v/>
      </c>
      <c r="BC32" s="7" t="str">
        <f t="shared" si="10"/>
        <v/>
      </c>
      <c r="BD32" s="131" t="str">
        <f t="shared" si="20"/>
        <v/>
      </c>
      <c r="BE32" s="7" t="str">
        <f t="shared" si="11"/>
        <v/>
      </c>
      <c r="BF32" s="7" t="str">
        <f t="shared" si="12"/>
        <v/>
      </c>
      <c r="BG32" s="7" t="str">
        <f t="shared" si="13"/>
        <v/>
      </c>
      <c r="BH32" s="7" t="str">
        <f t="shared" si="14"/>
        <v/>
      </c>
      <c r="BJ32" s="7" t="str">
        <f t="shared" si="16"/>
        <v/>
      </c>
    </row>
    <row r="33" spans="3:62" ht="18.75" customHeight="1">
      <c r="C33" s="479"/>
      <c r="P33" s="545"/>
      <c r="Q33" s="546"/>
      <c r="R33" s="546"/>
      <c r="S33" s="546"/>
      <c r="T33" s="546"/>
      <c r="U33" s="546"/>
      <c r="V33" s="546"/>
      <c r="W33" s="546"/>
      <c r="X33" s="546"/>
      <c r="Y33" s="546"/>
      <c r="Z33" s="546"/>
      <c r="AA33" s="546"/>
      <c r="AB33" s="546"/>
      <c r="AC33" s="546"/>
      <c r="AD33" s="546"/>
      <c r="AE33" s="546"/>
      <c r="AF33" s="546"/>
      <c r="AG33" s="546"/>
      <c r="AH33" s="546"/>
      <c r="AI33" s="547"/>
      <c r="AQ33" s="7" t="s">
        <v>83</v>
      </c>
      <c r="AX33" s="7" t="s">
        <v>429</v>
      </c>
      <c r="AY33" s="167" t="str">
        <f t="shared" si="17"/>
        <v/>
      </c>
      <c r="AZ33" s="167" t="str">
        <f t="shared" si="18"/>
        <v/>
      </c>
      <c r="BB33" s="7" t="str">
        <f t="shared" si="19"/>
        <v/>
      </c>
      <c r="BC33" s="7" t="str">
        <f t="shared" si="10"/>
        <v/>
      </c>
      <c r="BD33" s="131" t="str">
        <f t="shared" si="20"/>
        <v/>
      </c>
      <c r="BE33" s="7" t="str">
        <f t="shared" si="11"/>
        <v/>
      </c>
      <c r="BF33" s="7" t="str">
        <f t="shared" si="12"/>
        <v/>
      </c>
      <c r="BG33" s="7" t="str">
        <f t="shared" si="13"/>
        <v/>
      </c>
      <c r="BH33" s="7" t="str">
        <f t="shared" si="14"/>
        <v/>
      </c>
      <c r="BJ33" s="7" t="str">
        <f t="shared" si="16"/>
        <v/>
      </c>
    </row>
    <row r="34" spans="3:62" ht="18.75" customHeight="1">
      <c r="C34" s="479"/>
      <c r="P34" s="548"/>
      <c r="Q34" s="549"/>
      <c r="R34" s="549"/>
      <c r="S34" s="549"/>
      <c r="T34" s="549"/>
      <c r="U34" s="549"/>
      <c r="V34" s="549"/>
      <c r="W34" s="549"/>
      <c r="X34" s="549"/>
      <c r="Y34" s="549"/>
      <c r="Z34" s="549"/>
      <c r="AA34" s="549"/>
      <c r="AB34" s="549"/>
      <c r="AC34" s="549"/>
      <c r="AD34" s="549"/>
      <c r="AE34" s="549"/>
      <c r="AF34" s="549"/>
      <c r="AG34" s="549"/>
      <c r="AH34" s="549"/>
      <c r="AI34" s="550"/>
      <c r="AQ34" s="7" t="s">
        <v>189</v>
      </c>
      <c r="BD34" s="135"/>
    </row>
    <row r="35" spans="3:62" ht="18.75" customHeight="1">
      <c r="AQ35" s="7" t="s">
        <v>190</v>
      </c>
      <c r="BD35" s="135"/>
    </row>
    <row r="36" spans="3:62" ht="18.75" customHeight="1">
      <c r="P36" s="224" t="s">
        <v>232</v>
      </c>
      <c r="Q36" s="136"/>
      <c r="R36" s="136"/>
      <c r="S36" s="136"/>
      <c r="T36" s="136"/>
      <c r="U36" s="136"/>
      <c r="V36" s="136"/>
      <c r="W36" s="136"/>
      <c r="X36" s="136"/>
      <c r="Y36" s="136"/>
      <c r="Z36" s="136"/>
      <c r="AA36" s="136"/>
      <c r="AB36" s="136"/>
      <c r="AC36" s="136"/>
      <c r="AD36" s="136"/>
      <c r="AE36" s="136"/>
      <c r="AF36" s="136"/>
      <c r="AG36" s="137"/>
      <c r="AQ36" s="7" t="s">
        <v>191</v>
      </c>
    </row>
    <row r="37" spans="3:62" ht="18.75" customHeight="1">
      <c r="P37" s="13"/>
      <c r="Q37" s="491" t="s">
        <v>46</v>
      </c>
      <c r="R37" s="493"/>
      <c r="S37" s="493" t="s">
        <v>47</v>
      </c>
      <c r="T37" s="495" t="s">
        <v>48</v>
      </c>
      <c r="U37" s="497"/>
      <c r="V37" s="499" t="s">
        <v>192</v>
      </c>
      <c r="W37" s="501" t="s">
        <v>50</v>
      </c>
      <c r="X37" s="491" t="s">
        <v>51</v>
      </c>
      <c r="Y37" s="502"/>
      <c r="Z37" s="504" t="s">
        <v>52</v>
      </c>
      <c r="AA37" s="493"/>
      <c r="AB37" s="493"/>
      <c r="AC37" s="493"/>
      <c r="AD37" s="493"/>
      <c r="AE37" s="502"/>
      <c r="AF37" s="504" t="s">
        <v>193</v>
      </c>
      <c r="AG37" s="485" t="s">
        <v>56</v>
      </c>
      <c r="AQ37" s="7" t="s">
        <v>194</v>
      </c>
    </row>
    <row r="38" spans="3:62" ht="18.75" customHeight="1">
      <c r="P38" s="19"/>
      <c r="Q38" s="492"/>
      <c r="R38" s="494"/>
      <c r="S38" s="494"/>
      <c r="T38" s="496"/>
      <c r="U38" s="498"/>
      <c r="V38" s="500"/>
      <c r="W38" s="494"/>
      <c r="X38" s="492"/>
      <c r="Y38" s="503"/>
      <c r="Z38" s="487" t="s">
        <v>62</v>
      </c>
      <c r="AA38" s="488"/>
      <c r="AB38" s="487" t="s">
        <v>63</v>
      </c>
      <c r="AC38" s="489"/>
      <c r="AD38" s="487" t="s">
        <v>64</v>
      </c>
      <c r="AE38" s="488"/>
      <c r="AF38" s="496"/>
      <c r="AG38" s="486"/>
      <c r="AQ38" s="7" t="s">
        <v>195</v>
      </c>
    </row>
    <row r="39" spans="3:62" ht="18.75" customHeight="1">
      <c r="P39" s="14">
        <v>1</v>
      </c>
      <c r="Q39" s="467"/>
      <c r="R39" s="468"/>
      <c r="S39" s="469"/>
      <c r="T39" s="470"/>
      <c r="U39" s="468"/>
      <c r="V39" s="471"/>
      <c r="W39" s="472"/>
      <c r="X39" s="155"/>
      <c r="Y39" s="473" t="s">
        <v>62</v>
      </c>
      <c r="Z39" s="156"/>
      <c r="AA39" s="474" t="s">
        <v>62</v>
      </c>
      <c r="AB39" s="475"/>
      <c r="AC39" s="476" t="s">
        <v>63</v>
      </c>
      <c r="AD39" s="475"/>
      <c r="AE39" s="477" t="s">
        <v>64</v>
      </c>
      <c r="AF39" s="481" t="str">
        <f>IF(Z39="","",DATEDIF(DATE(Z39,AB39,AD39),$AZ$2,"y"))</f>
        <v/>
      </c>
      <c r="AG39" s="217"/>
      <c r="AQ39" s="7" t="s">
        <v>201</v>
      </c>
      <c r="AX39" s="7" t="s">
        <v>226</v>
      </c>
      <c r="AY39" s="167" t="str">
        <f>IF(ISERROR(VLOOKUP(AX39,$AW$7:$BI$27,3,FALSE)),"",VLOOKUP(AX39,$AW$7:$BI$27,3,FALSE))</f>
        <v/>
      </c>
      <c r="AZ39" s="167" t="str">
        <f>IF(ISERROR(VLOOKUP(AX39,$AW$7:$BI$27,4,FALSE)),"",VLOOKUP(AX39,$AW$7:$BI$27,4,FALSE))</f>
        <v/>
      </c>
      <c r="BA39" s="7" t="str">
        <f>IF(ISERROR(VLOOKUP(AX39,$AW$7:$BI$27,5,FALSE)),"",VLOOKUP(AX39,$AW$7:$BI$27,5,FALSE))</f>
        <v/>
      </c>
      <c r="BB39" s="7" t="str">
        <f>IF(ISERROR(VLOOKUP(AX39,$AW$7:$BI$27,6,FALSE)),"",VLOOKUP(AX39,$AW$7:$BI$27,6,FALSE))</f>
        <v/>
      </c>
      <c r="BC39" s="7" t="str">
        <f>IF(ISERROR(VLOOKUP(AX39,$AW$7:$BI$27,7,FALSE)),"",VLOOKUP(AX39,$AW$7:$BI$27,7,FALSE))</f>
        <v/>
      </c>
      <c r="BD39" s="131" t="str">
        <f>IF(ISERROR(DATE(BC39,1,1))=TRUE,"",(DATE(BC39,1,1)))</f>
        <v/>
      </c>
      <c r="BE39" s="7" t="str">
        <f>IF(ISERROR(VLOOKUP(AX39,$AW$7:$BI$27,8,FALSE)),"",VLOOKUP(AX39,$AW$7:$BI$27,8,FALSE))</f>
        <v/>
      </c>
      <c r="BF39" s="7" t="str">
        <f>IF(ISERROR(VLOOKUP(AX39,$AW$7:$BI$27,9,FALSE)),"",VLOOKUP(AX39,$AW$7:$BI$27,9,FALSE))</f>
        <v/>
      </c>
      <c r="BG39" s="7" t="str">
        <f>IF(ISERROR(VLOOKUP(AX39,$AW$7:$BI$27,10,FALSE)),"",VLOOKUP(AX39,$AW$7:$BI$27,10,FALSE))</f>
        <v/>
      </c>
      <c r="BH39" s="7" t="str">
        <f>IF(ISERROR(VLOOKUP(AX39,$AW$7:$BI$27,11,FALSE)),"",VLOOKUP(AX39,$AW$7:$BI$27,11,FALSE))</f>
        <v/>
      </c>
      <c r="BI39" s="7" t="str">
        <f>IF(ISERROR(VLOOKUP(AX39,$AW$7:$BI$27,12,FALSE)),"",VLOOKUP(AX39,$AW$7:$BI$27,12,FALSE))</f>
        <v/>
      </c>
      <c r="BJ39" s="7" t="str">
        <f>IF(ISERROR(VLOOKUP(AX39,$AW$7:$BI$27,13,FALSE)),"",VLOOKUP(AX39,$AW$7:$BI$27,13,FALSE))</f>
        <v/>
      </c>
    </row>
    <row r="40" spans="3:62" ht="18.75" customHeight="1">
      <c r="P40" s="218" t="s">
        <v>205</v>
      </c>
      <c r="Q40" s="219">
        <f>COUNTA(Q7:Q27,Q39)</f>
        <v>0</v>
      </c>
      <c r="AQ40" s="7" t="s">
        <v>203</v>
      </c>
      <c r="AX40" s="7" t="s">
        <v>227</v>
      </c>
      <c r="AY40" s="167" t="str">
        <f>IF(ISERROR(VLOOKUP(AX40,$AW$7:$BI$27,3,FALSE)),"",VLOOKUP(AX40,$AW$7:$BI$27,3,FALSE))</f>
        <v/>
      </c>
      <c r="AZ40" s="167" t="str">
        <f>IF(ISERROR(VLOOKUP(AX40,$AW$7:$BI$27,4,FALSE)),"",VLOOKUP(AX40,$AW$7:$BI$27,4,FALSE))</f>
        <v/>
      </c>
      <c r="BA40" s="7" t="str">
        <f>IF(ISERROR(VLOOKUP(AX40,$AW$7:$BI$27,5,FALSE)),"",VLOOKUP(AX40,$AW$7:$BI$27,5,FALSE))</f>
        <v/>
      </c>
      <c r="BB40" s="7" t="str">
        <f>IF(ISERROR(VLOOKUP(AX40,$AW$7:$BI$27,6,FALSE)),"",VLOOKUP(AX40,$AW$7:$BI$27,6,FALSE))</f>
        <v/>
      </c>
      <c r="BC40" s="7" t="str">
        <f>IF(ISERROR(VLOOKUP(AX40,$AW$7:$BI$27,7,FALSE)),"",VLOOKUP(AX40,$AW$7:$BI$27,7,FALSE))</f>
        <v/>
      </c>
      <c r="BD40" s="131" t="str">
        <f>IF(ISERROR(DATE(BC40,1,1))=TRUE,"",(DATE(BC40,1,1)))</f>
        <v/>
      </c>
      <c r="BE40" s="7" t="str">
        <f>IF(ISERROR(VLOOKUP(AX40,$AW$7:$BI$27,8,FALSE)),"",VLOOKUP(AX40,$AW$7:$BI$27,8,FALSE))</f>
        <v/>
      </c>
      <c r="BF40" s="7" t="str">
        <f>IF(ISERROR(VLOOKUP(AX40,$AW$7:$BI$27,9,FALSE)),"",VLOOKUP(AX40,$AW$7:$BI$27,9,FALSE))</f>
        <v/>
      </c>
      <c r="BG40" s="7" t="str">
        <f>IF(ISERROR(VLOOKUP(AX40,$AW$7:$BI$27,10,FALSE)),"",VLOOKUP(AX40,$AW$7:$BI$27,10,FALSE))</f>
        <v/>
      </c>
      <c r="BH40" s="7" t="str">
        <f>IF(ISERROR(VLOOKUP(AX40,$AW$7:$BI$27,11,FALSE)),"",VLOOKUP(AX40,$AW$7:$BI$27,11,FALSE))</f>
        <v/>
      </c>
      <c r="BI40" s="7" t="str">
        <f>IF(ISERROR(VLOOKUP(AX40,$AW$7:$BI$27,12,FALSE)),"",VLOOKUP(AX40,$AW$7:$BI$27,12,FALSE))</f>
        <v/>
      </c>
      <c r="BJ40" s="7" t="str">
        <f>IF(ISERROR(VLOOKUP(AX40,$AW$7:$BI$27,13,FALSE)),"",VLOOKUP(AX40,$AW$7:$BI$27,13,FALSE))</f>
        <v/>
      </c>
    </row>
    <row r="41" spans="3:62" ht="18.75" customHeight="1">
      <c r="AQ41" s="7" t="s">
        <v>206</v>
      </c>
      <c r="AX41" s="7" t="s">
        <v>228</v>
      </c>
      <c r="AY41" s="167" t="str">
        <f>IF(ISERROR(VLOOKUP(AX41,$AW$7:$BI$27,3,FALSE)),"",VLOOKUP(AX41,$AW$7:$BI$27,3,FALSE))</f>
        <v/>
      </c>
      <c r="AZ41" s="167" t="str">
        <f>IF(ISERROR(VLOOKUP(AX41,$AW$7:$BI$27,4,FALSE)),"",VLOOKUP(AX41,$AW$7:$BI$27,4,FALSE))</f>
        <v/>
      </c>
      <c r="BA41" s="7" t="str">
        <f>IF(ISERROR(VLOOKUP(AX41,$AW$7:$BI$27,5,FALSE)),"",VLOOKUP(AX41,$AW$7:$BI$27,5,FALSE))</f>
        <v/>
      </c>
      <c r="BB41" s="7" t="str">
        <f>IF(ISERROR(VLOOKUP(AX41,$AW$7:$BI$27,6,FALSE)),"",VLOOKUP(AX41,$AW$7:$BI$27,6,FALSE))</f>
        <v/>
      </c>
      <c r="BC41" s="7" t="str">
        <f>IF(ISERROR(VLOOKUP(AX41,$AW$7:$BI$27,7,FALSE)),"",VLOOKUP(AX41,$AW$7:$BI$27,7,FALSE))</f>
        <v/>
      </c>
      <c r="BD41" s="131" t="str">
        <f>IF(ISERROR(DATE(BC41,1,1))=TRUE,"",(DATE(BC41,1,1)))</f>
        <v/>
      </c>
      <c r="BE41" s="7" t="str">
        <f>IF(ISERROR(VLOOKUP(AX41,$AW$7:$BI$27,8,FALSE)),"",VLOOKUP(AX41,$AW$7:$BI$27,8,FALSE))</f>
        <v/>
      </c>
      <c r="BF41" s="7" t="str">
        <f>IF(ISERROR(VLOOKUP(AX41,$AW$7:$BI$27,9,FALSE)),"",VLOOKUP(AX41,$AW$7:$BI$27,9,FALSE))</f>
        <v/>
      </c>
      <c r="BG41" s="7" t="str">
        <f>IF(ISERROR(VLOOKUP(AX41,$AW$7:$BI$27,10,FALSE)),"",VLOOKUP(AX41,$AW$7:$BI$27,10,FALSE))</f>
        <v/>
      </c>
      <c r="BH41" s="7" t="str">
        <f>IF(ISERROR(VLOOKUP(AX41,$AW$7:$BI$27,11,FALSE)),"",VLOOKUP(AX41,$AW$7:$BI$27,11,FALSE))</f>
        <v/>
      </c>
      <c r="BI41" s="7" t="str">
        <f>IF(ISERROR(VLOOKUP(AX41,$AW$7:$BI$27,12,FALSE)),"",VLOOKUP(AX41,$AW$7:$BI$27,12,FALSE))</f>
        <v/>
      </c>
      <c r="BJ41" s="7" t="str">
        <f>IF(ISERROR(VLOOKUP(AX41,$AW$7:$BI$27,13,FALSE)),"",VLOOKUP(AX41,$AW$7:$BI$27,13,FALSE))</f>
        <v/>
      </c>
    </row>
    <row r="42" spans="3:62" ht="18.75" customHeight="1">
      <c r="AQ42" s="7" t="s">
        <v>208</v>
      </c>
      <c r="BD42" s="135"/>
    </row>
    <row r="43" spans="3:62" ht="18.75" customHeight="1">
      <c r="AH43" s="12"/>
      <c r="AI43" s="12"/>
      <c r="AQ43" s="7" t="s">
        <v>209</v>
      </c>
      <c r="BD43" s="135"/>
    </row>
    <row r="44" spans="3:62" ht="18.75" customHeight="1">
      <c r="AH44" s="541"/>
      <c r="AI44" s="520"/>
      <c r="AQ44" s="7" t="s">
        <v>210</v>
      </c>
      <c r="AX44" s="167" t="s">
        <v>229</v>
      </c>
      <c r="AY44" s="167" t="str">
        <f>IF(ISERROR(VLOOKUP(AX44,$AW$7:$BI$27,3,FALSE)),"",VLOOKUP(AX44,$AW$7:$BI$27,3,FALSE))</f>
        <v/>
      </c>
      <c r="AZ44" s="167" t="str">
        <f>IF(ISERROR(VLOOKUP(AX44,$AW$7:$BI$27,4,FALSE)),"",VLOOKUP(AX44,$AW$7:$BI$27,4,FALSE))</f>
        <v/>
      </c>
      <c r="BA44" s="7" t="str">
        <f>IF(ISERROR(VLOOKUP(AX44,$AW$7:$BI$27,5,FALSE)),"",VLOOKUP(AX44,$AW$7:$BI$27,5,FALSE))</f>
        <v/>
      </c>
      <c r="BB44" s="7" t="str">
        <f>IF(ISERROR(VLOOKUP(AX44,$AW$7:$BI$27,6,FALSE)),"",VLOOKUP(AX44,$AW$7:$BI$27,6,FALSE))</f>
        <v/>
      </c>
      <c r="BC44" s="7" t="str">
        <f>IF(ISERROR(VLOOKUP(AX44,$AW$7:$BI$27,7,FALSE)),"",VLOOKUP(AX44,$AW$7:$BI$27,7,FALSE))</f>
        <v/>
      </c>
      <c r="BD44" s="131" t="str">
        <f>IF(ISERROR(DATE(BC44,1,1))=TRUE,"",(DATE(BC44,1,1)))</f>
        <v/>
      </c>
      <c r="BE44" s="7" t="str">
        <f>IF(ISERROR(VLOOKUP(AX44,$AW$7:$BI$27,8,FALSE)),"",VLOOKUP(AX44,$AW$7:$BI$27,8,FALSE))</f>
        <v/>
      </c>
      <c r="BF44" s="7" t="str">
        <f>IF(ISERROR(VLOOKUP(AX44,$AW$7:$BI$27,9,FALSE)),"",VLOOKUP(AX44,$AW$7:$BI$27,9,FALSE))</f>
        <v/>
      </c>
      <c r="BG44" s="7" t="str">
        <f>IF(ISERROR(VLOOKUP(AX44,$AW$7:$BI$27,10,FALSE)),"",VLOOKUP(AX44,$AW$7:$BI$27,10,FALSE))</f>
        <v/>
      </c>
      <c r="BH44" s="7" t="str">
        <f>IF(ISERROR(VLOOKUP(AX44,$AW$7:$BI$27,11,FALSE)),"",VLOOKUP(AX44,$AW$7:$BI$27,11,FALSE))</f>
        <v/>
      </c>
      <c r="BI44" s="7" t="str">
        <f>IF(ISERROR(VLOOKUP(AX44,$AW$7:$BI$27,12,FALSE)),"",VLOOKUP(AX44,$AW$7:$BI$27,12,FALSE))</f>
        <v/>
      </c>
      <c r="BJ44" s="7" t="str">
        <f>IF(ISERROR(VLOOKUP(AX44,$AW$7:$BI$27,13,FALSE)),"",VLOOKUP(AX44,$AW$7:$BI$27,13,FALSE))</f>
        <v/>
      </c>
    </row>
    <row r="45" spans="3:62" ht="18.75" customHeight="1">
      <c r="AH45" s="520"/>
      <c r="AI45" s="520"/>
      <c r="AQ45" s="7" t="s">
        <v>214</v>
      </c>
      <c r="AX45" s="167" t="s">
        <v>230</v>
      </c>
      <c r="AY45" s="167" t="str">
        <f>IF(ISERROR(VLOOKUP(AX45,$AW$7:$BI$27,3,FALSE)),"",VLOOKUP(AX45,$AW$7:$BI$27,3,FALSE))</f>
        <v/>
      </c>
      <c r="AZ45" s="167" t="str">
        <f>IF(ISERROR(VLOOKUP(AX45,$AW$7:$BI$27,4,FALSE)),"",VLOOKUP(AX45,$AW$7:$BI$27,4,FALSE))</f>
        <v/>
      </c>
      <c r="BA45" s="7" t="str">
        <f>IF(ISERROR(VLOOKUP(AX45,$AW$7:$BI$27,5,FALSE)),"",VLOOKUP(AX45,$AW$7:$BI$27,5,FALSE))</f>
        <v/>
      </c>
      <c r="BB45" s="7" t="str">
        <f>IF(ISERROR(VLOOKUP(AX45,$AW$7:$BI$27,6,FALSE)),"",VLOOKUP(AX45,$AW$7:$BI$27,6,FALSE))</f>
        <v/>
      </c>
      <c r="BC45" s="7" t="str">
        <f>IF(ISERROR(VLOOKUP(AX45,$AW$7:$BI$27,7,FALSE)),"",VLOOKUP(AX45,$AW$7:$BI$27,7,FALSE))</f>
        <v/>
      </c>
      <c r="BD45" s="130" t="str">
        <f>IF(ISERROR(DATE(BC45,1,1))=TRUE,"",(DATE(BC45,1,1)))</f>
        <v/>
      </c>
      <c r="BE45" s="7" t="str">
        <f>IF(ISERROR(VLOOKUP(AX45,$AW$7:$BI$27,8,FALSE)),"",VLOOKUP(AX45,$AW$7:$BI$27,8,FALSE))</f>
        <v/>
      </c>
      <c r="BF45" s="7" t="str">
        <f>IF(ISERROR(VLOOKUP(AX45,$AW$7:$BI$27,9,FALSE)),"",VLOOKUP(AX45,$AW$7:$BI$27,9,FALSE))</f>
        <v/>
      </c>
      <c r="BG45" s="7" t="str">
        <f>IF(ISERROR(VLOOKUP(AX45,$AW$7:$BI$27,10,FALSE)),"",VLOOKUP(AX45,$AW$7:$BI$27,10,FALSE))</f>
        <v/>
      </c>
      <c r="BH45" s="7" t="str">
        <f>IF(ISERROR(VLOOKUP(AX45,$AW$7:$BI$27,11,FALSE)),"",VLOOKUP(AX45,$AW$7:$BI$27,11,FALSE))</f>
        <v/>
      </c>
      <c r="BI45" s="7" t="str">
        <f>IF(ISERROR(VLOOKUP(AX45,$AW$7:$BI$27,12,FALSE)),"",VLOOKUP(AX45,$AW$7:$BI$27,12,FALSE))</f>
        <v/>
      </c>
      <c r="BJ45" s="7" t="str">
        <f>IF(ISERROR(VLOOKUP(AX45,$AW$7:$BI$27,13,FALSE)),"",VLOOKUP(AX45,$AW$7:$BI$27,13,FALSE))</f>
        <v/>
      </c>
    </row>
    <row r="46" spans="3:62" ht="18.75" customHeight="1">
      <c r="AH46" s="177"/>
      <c r="AI46" s="220"/>
      <c r="AQ46" s="7" t="s">
        <v>216</v>
      </c>
      <c r="BD46" s="135"/>
    </row>
    <row r="47" spans="3:62" ht="18.75" customHeight="1">
      <c r="AH47" s="177"/>
      <c r="AI47" s="220"/>
      <c r="AQ47" s="7" t="s">
        <v>217</v>
      </c>
      <c r="BD47" s="135"/>
    </row>
    <row r="48" spans="3:62" ht="18.75" customHeight="1">
      <c r="AQ48" s="7" t="s">
        <v>218</v>
      </c>
      <c r="AX48" s="7" t="s">
        <v>275</v>
      </c>
      <c r="AY48" s="167" t="str">
        <f>C28&amp;"　"&amp;G28</f>
        <v>　</v>
      </c>
      <c r="BD48" s="135"/>
    </row>
    <row r="49" spans="43:56" ht="18.75" customHeight="1">
      <c r="AQ49" s="7" t="s">
        <v>219</v>
      </c>
      <c r="BD49" s="135"/>
    </row>
    <row r="50" spans="43:56" ht="18.75" customHeight="1">
      <c r="AQ50" s="7" t="s">
        <v>220</v>
      </c>
    </row>
    <row r="51" spans="43:56" ht="18.75" customHeight="1">
      <c r="AQ51" s="7" t="s">
        <v>221</v>
      </c>
      <c r="AX51" s="167" t="s">
        <v>424</v>
      </c>
      <c r="AY51" s="167" t="str">
        <f>Q39&amp;"　"&amp;S39</f>
        <v>　</v>
      </c>
      <c r="AZ51" s="167" t="str">
        <f>T39&amp;"　"&amp;V39</f>
        <v>　</v>
      </c>
      <c r="BB51" s="7">
        <f>X39</f>
        <v>0</v>
      </c>
      <c r="BD51" s="135"/>
    </row>
    <row r="52" spans="43:56" ht="18.75" customHeight="1">
      <c r="AQ52" s="7" t="s">
        <v>222</v>
      </c>
      <c r="BD52" s="135"/>
    </row>
    <row r="53" spans="43:56" ht="18.75" customHeight="1">
      <c r="BD53" s="135"/>
    </row>
    <row r="54" spans="43:56" ht="18.75" customHeight="1">
      <c r="BD54" s="135"/>
    </row>
    <row r="98" spans="1:2" ht="6.75" customHeight="1"/>
    <row r="99" spans="1:2" ht="6.75" customHeight="1"/>
    <row r="100" spans="1:2" ht="6.75" hidden="1" customHeight="1">
      <c r="A100" s="7" t="str">
        <f>IF(C8&lt;&gt;"",VLOOKUP(C8,A101:B147,2,FALSE),"")</f>
        <v/>
      </c>
    </row>
    <row r="101" spans="1:2" ht="6.75" hidden="1" customHeight="1">
      <c r="A101" s="7" t="s">
        <v>223</v>
      </c>
      <c r="B101" s="7">
        <v>1</v>
      </c>
    </row>
    <row r="102" spans="1:2" ht="6.75" hidden="1" customHeight="1">
      <c r="A102" s="7" t="s">
        <v>80</v>
      </c>
      <c r="B102" s="7">
        <v>2</v>
      </c>
    </row>
    <row r="103" spans="1:2" ht="6.75" hidden="1" customHeight="1">
      <c r="A103" s="7" t="s">
        <v>89</v>
      </c>
      <c r="B103" s="7">
        <v>3</v>
      </c>
    </row>
    <row r="104" spans="1:2" ht="6.75" hidden="1" customHeight="1">
      <c r="A104" s="7" t="s">
        <v>96</v>
      </c>
      <c r="B104" s="7">
        <v>4</v>
      </c>
    </row>
    <row r="105" spans="1:2" ht="6.75" hidden="1" customHeight="1">
      <c r="A105" s="7" t="s">
        <v>104</v>
      </c>
      <c r="B105" s="7">
        <v>5</v>
      </c>
    </row>
    <row r="106" spans="1:2" ht="6.75" hidden="1" customHeight="1">
      <c r="A106" s="7" t="s">
        <v>110</v>
      </c>
      <c r="B106" s="7">
        <v>6</v>
      </c>
    </row>
    <row r="107" spans="1:2" ht="6.75" hidden="1" customHeight="1">
      <c r="A107" s="7" t="s">
        <v>120</v>
      </c>
      <c r="B107" s="7">
        <v>7</v>
      </c>
    </row>
    <row r="108" spans="1:2" ht="6.75" hidden="1" customHeight="1">
      <c r="A108" s="7" t="s">
        <v>125</v>
      </c>
      <c r="B108" s="7">
        <v>8</v>
      </c>
    </row>
    <row r="109" spans="1:2" ht="6.75" hidden="1" customHeight="1">
      <c r="A109" s="7" t="s">
        <v>129</v>
      </c>
      <c r="B109" s="7">
        <v>9</v>
      </c>
    </row>
    <row r="110" spans="1:2" ht="6.75" hidden="1" customHeight="1">
      <c r="A110" s="7" t="s">
        <v>136</v>
      </c>
      <c r="B110" s="7">
        <v>10</v>
      </c>
    </row>
    <row r="111" spans="1:2" ht="6.75" hidden="1" customHeight="1">
      <c r="A111" s="7" t="s">
        <v>139</v>
      </c>
      <c r="B111" s="7">
        <v>11</v>
      </c>
    </row>
    <row r="112" spans="1:2" ht="6.75" hidden="1" customHeight="1">
      <c r="A112" s="7" t="s">
        <v>142</v>
      </c>
      <c r="B112" s="7">
        <v>12</v>
      </c>
    </row>
    <row r="113" spans="1:2" ht="6.75" hidden="1" customHeight="1">
      <c r="A113" s="7" t="s">
        <v>145</v>
      </c>
      <c r="B113" s="7">
        <v>13</v>
      </c>
    </row>
    <row r="114" spans="1:2" ht="6.75" hidden="1" customHeight="1">
      <c r="A114" s="7" t="s">
        <v>146</v>
      </c>
      <c r="B114" s="7">
        <v>14</v>
      </c>
    </row>
    <row r="115" spans="1:2" ht="6.75" hidden="1" customHeight="1">
      <c r="A115" s="7" t="s">
        <v>147</v>
      </c>
      <c r="B115" s="7">
        <v>15</v>
      </c>
    </row>
    <row r="116" spans="1:2" ht="6.75" hidden="1" customHeight="1">
      <c r="A116" s="7" t="s">
        <v>148</v>
      </c>
      <c r="B116" s="7">
        <v>16</v>
      </c>
    </row>
    <row r="117" spans="1:2" ht="6.75" hidden="1" customHeight="1">
      <c r="A117" s="7" t="s">
        <v>152</v>
      </c>
      <c r="B117" s="7">
        <v>17</v>
      </c>
    </row>
    <row r="118" spans="1:2" ht="6.75" hidden="1" customHeight="1">
      <c r="A118" s="7" t="s">
        <v>157</v>
      </c>
      <c r="B118" s="7">
        <v>18</v>
      </c>
    </row>
    <row r="119" spans="1:2" ht="6.75" hidden="1" customHeight="1">
      <c r="A119" s="7" t="s">
        <v>159</v>
      </c>
      <c r="B119" s="7">
        <v>19</v>
      </c>
    </row>
    <row r="120" spans="1:2" ht="6.75" hidden="1" customHeight="1">
      <c r="A120" s="7" t="s">
        <v>163</v>
      </c>
      <c r="B120" s="7">
        <v>20</v>
      </c>
    </row>
    <row r="121" spans="1:2" ht="6.75" hidden="1" customHeight="1">
      <c r="A121" s="7" t="s">
        <v>167</v>
      </c>
      <c r="B121" s="7">
        <v>21</v>
      </c>
    </row>
    <row r="122" spans="1:2" ht="6.75" hidden="1" customHeight="1">
      <c r="A122" s="7" t="s">
        <v>168</v>
      </c>
      <c r="B122" s="7">
        <v>22</v>
      </c>
    </row>
    <row r="123" spans="1:2" ht="6.75" hidden="1" customHeight="1">
      <c r="A123" s="7" t="s">
        <v>169</v>
      </c>
      <c r="B123" s="7">
        <v>23</v>
      </c>
    </row>
    <row r="124" spans="1:2" ht="6.75" hidden="1" customHeight="1">
      <c r="A124" s="7" t="s">
        <v>174</v>
      </c>
      <c r="B124" s="7">
        <v>24</v>
      </c>
    </row>
    <row r="125" spans="1:2" ht="6.75" hidden="1" customHeight="1">
      <c r="A125" s="7" t="s">
        <v>180</v>
      </c>
      <c r="B125" s="7">
        <v>25</v>
      </c>
    </row>
    <row r="126" spans="1:2" ht="6.75" hidden="1" customHeight="1">
      <c r="A126" s="7" t="s">
        <v>182</v>
      </c>
      <c r="B126" s="7">
        <v>26</v>
      </c>
    </row>
    <row r="127" spans="1:2" ht="6.75" hidden="1" customHeight="1">
      <c r="A127" s="7" t="s">
        <v>184</v>
      </c>
      <c r="B127" s="7">
        <v>27</v>
      </c>
    </row>
    <row r="128" spans="1:2" ht="6.75" hidden="1" customHeight="1">
      <c r="A128" s="7" t="s">
        <v>83</v>
      </c>
      <c r="B128" s="7">
        <v>28</v>
      </c>
    </row>
    <row r="129" spans="1:2" ht="6.75" hidden="1" customHeight="1">
      <c r="A129" s="7" t="s">
        <v>189</v>
      </c>
      <c r="B129" s="7">
        <v>29</v>
      </c>
    </row>
    <row r="130" spans="1:2" ht="6.75" hidden="1" customHeight="1">
      <c r="A130" s="7" t="s">
        <v>190</v>
      </c>
      <c r="B130" s="7">
        <v>30</v>
      </c>
    </row>
    <row r="131" spans="1:2" ht="6.75" hidden="1" customHeight="1">
      <c r="A131" s="7" t="s">
        <v>191</v>
      </c>
      <c r="B131" s="7">
        <v>31</v>
      </c>
    </row>
    <row r="132" spans="1:2" ht="6.75" hidden="1" customHeight="1">
      <c r="A132" s="7" t="s">
        <v>194</v>
      </c>
      <c r="B132" s="7">
        <v>32</v>
      </c>
    </row>
    <row r="133" spans="1:2" ht="6.75" hidden="1" customHeight="1">
      <c r="A133" s="7" t="s">
        <v>195</v>
      </c>
      <c r="B133" s="7">
        <v>33</v>
      </c>
    </row>
    <row r="134" spans="1:2" ht="6.75" hidden="1" customHeight="1">
      <c r="A134" s="7" t="s">
        <v>201</v>
      </c>
      <c r="B134" s="7">
        <v>34</v>
      </c>
    </row>
    <row r="135" spans="1:2" ht="6.75" hidden="1" customHeight="1">
      <c r="A135" s="7" t="s">
        <v>203</v>
      </c>
      <c r="B135" s="7">
        <v>35</v>
      </c>
    </row>
    <row r="136" spans="1:2" ht="6.75" hidden="1" customHeight="1">
      <c r="A136" s="7" t="s">
        <v>206</v>
      </c>
      <c r="B136" s="7">
        <v>36</v>
      </c>
    </row>
    <row r="137" spans="1:2" ht="6.75" hidden="1" customHeight="1">
      <c r="A137" s="7" t="s">
        <v>208</v>
      </c>
      <c r="B137" s="7">
        <v>37</v>
      </c>
    </row>
    <row r="138" spans="1:2" ht="6.75" hidden="1" customHeight="1">
      <c r="A138" s="7" t="s">
        <v>209</v>
      </c>
      <c r="B138" s="7">
        <v>38</v>
      </c>
    </row>
    <row r="139" spans="1:2" ht="6.75" hidden="1" customHeight="1">
      <c r="A139" s="7" t="s">
        <v>210</v>
      </c>
      <c r="B139" s="7">
        <v>39</v>
      </c>
    </row>
    <row r="140" spans="1:2" ht="6.75" hidden="1" customHeight="1">
      <c r="A140" s="7" t="s">
        <v>214</v>
      </c>
      <c r="B140" s="7">
        <v>40</v>
      </c>
    </row>
    <row r="141" spans="1:2" ht="6.75" hidden="1" customHeight="1">
      <c r="A141" s="7" t="s">
        <v>216</v>
      </c>
      <c r="B141" s="7">
        <v>41</v>
      </c>
    </row>
    <row r="142" spans="1:2" ht="6.75" hidden="1" customHeight="1">
      <c r="A142" s="7" t="s">
        <v>217</v>
      </c>
      <c r="B142" s="7">
        <v>42</v>
      </c>
    </row>
    <row r="143" spans="1:2" ht="6.75" hidden="1" customHeight="1">
      <c r="A143" s="7" t="s">
        <v>218</v>
      </c>
      <c r="B143" s="7">
        <v>43</v>
      </c>
    </row>
    <row r="144" spans="1:2" ht="6.75" hidden="1" customHeight="1">
      <c r="A144" s="7" t="s">
        <v>219</v>
      </c>
      <c r="B144" s="7">
        <v>44</v>
      </c>
    </row>
    <row r="145" spans="1:2" ht="6.75" hidden="1" customHeight="1">
      <c r="A145" s="7" t="s">
        <v>220</v>
      </c>
      <c r="B145" s="7">
        <v>45</v>
      </c>
    </row>
    <row r="146" spans="1:2" ht="6.75" hidden="1" customHeight="1">
      <c r="A146" s="7" t="s">
        <v>221</v>
      </c>
      <c r="B146" s="7">
        <v>46</v>
      </c>
    </row>
    <row r="147" spans="1:2" ht="6.75" hidden="1" customHeight="1">
      <c r="A147" s="7" t="s">
        <v>224</v>
      </c>
      <c r="B147" s="7">
        <v>47</v>
      </c>
    </row>
    <row r="148" spans="1:2" ht="6.75" customHeight="1"/>
    <row r="149" spans="1:2" ht="6.75" customHeight="1"/>
  </sheetData>
  <sheetProtection password="C35D" sheet="1" objects="1" scenarios="1"/>
  <mergeCells count="60">
    <mergeCell ref="BC6:BH6"/>
    <mergeCell ref="C8:E8"/>
    <mergeCell ref="W5:W6"/>
    <mergeCell ref="X5:Y6"/>
    <mergeCell ref="Z5:AE5"/>
    <mergeCell ref="AF5:AF6"/>
    <mergeCell ref="AG5:AG6"/>
    <mergeCell ref="AH5:AH6"/>
    <mergeCell ref="Q5:Q6"/>
    <mergeCell ref="R5:R6"/>
    <mergeCell ref="S5:S6"/>
    <mergeCell ref="T5:T6"/>
    <mergeCell ref="U5:U6"/>
    <mergeCell ref="V5:V6"/>
    <mergeCell ref="C13:J13"/>
    <mergeCell ref="AI5:AI6"/>
    <mergeCell ref="Z6:AA6"/>
    <mergeCell ref="AB6:AC6"/>
    <mergeCell ref="AD6:AE6"/>
    <mergeCell ref="C9:E9"/>
    <mergeCell ref="G9:I9"/>
    <mergeCell ref="C10:E10"/>
    <mergeCell ref="G10:I10"/>
    <mergeCell ref="C12:J12"/>
    <mergeCell ref="C14:K14"/>
    <mergeCell ref="C16:H16"/>
    <mergeCell ref="C17:K17"/>
    <mergeCell ref="C18:H18"/>
    <mergeCell ref="C19:E19"/>
    <mergeCell ref="G19:I19"/>
    <mergeCell ref="C28:E28"/>
    <mergeCell ref="G28:I28"/>
    <mergeCell ref="C20:E20"/>
    <mergeCell ref="G20:I20"/>
    <mergeCell ref="C21:E21"/>
    <mergeCell ref="G21:I21"/>
    <mergeCell ref="C23:E23"/>
    <mergeCell ref="G23:I23"/>
    <mergeCell ref="C24:E24"/>
    <mergeCell ref="G24:I24"/>
    <mergeCell ref="C27:E27"/>
    <mergeCell ref="G27:I27"/>
    <mergeCell ref="P30:AI34"/>
    <mergeCell ref="C31:K31"/>
    <mergeCell ref="Q37:Q38"/>
    <mergeCell ref="R37:R38"/>
    <mergeCell ref="S37:S38"/>
    <mergeCell ref="T37:T38"/>
    <mergeCell ref="U37:U38"/>
    <mergeCell ref="AH44:AH45"/>
    <mergeCell ref="AI44:AI45"/>
    <mergeCell ref="V37:V38"/>
    <mergeCell ref="W37:W38"/>
    <mergeCell ref="X37:Y38"/>
    <mergeCell ref="Z37:AE37"/>
    <mergeCell ref="AF37:AF38"/>
    <mergeCell ref="AG37:AG38"/>
    <mergeCell ref="Z38:AA38"/>
    <mergeCell ref="AB38:AC38"/>
    <mergeCell ref="AD38:AE38"/>
  </mergeCells>
  <phoneticPr fontId="2"/>
  <dataValidations count="15">
    <dataValidation type="list" allowBlank="1" showInputMessage="1" showErrorMessage="1" sqref="AG7:AG27">
      <formula1>"団１,団２,団３,団４,団５"</formula1>
    </dataValidation>
    <dataValidation imeMode="off" allowBlank="1" showInputMessage="1" showErrorMessage="1" sqref="C31:K31 D6"/>
    <dataValidation imeMode="hiragana" allowBlank="1" showInputMessage="1" showErrorMessage="1" sqref="C13:J13 C15:G15 S7:S27 P30:AI34 C21:E21 G21:I21 Q7:Q27 C24:E24 G24:I24 C28:E28 G28:I28"/>
    <dataValidation type="list" allowBlank="1" showInputMessage="1" showErrorMessage="1" sqref="X7:X8">
      <formula1>"1,2"</formula1>
    </dataValidation>
    <dataValidation type="list" allowBlank="1" showInputMessage="1" showErrorMessage="1" sqref="AH7:AH27">
      <formula1>"個１,個２,個３,個１男子,個２男子"</formula1>
    </dataValidation>
    <dataValidation type="list" allowBlank="1" showInputMessage="1" showErrorMessage="1" sqref="C8:E8">
      <formula1>$AQ$6:$AQ$52</formula1>
    </dataValidation>
    <dataValidation type="list" allowBlank="1" showInputMessage="1" showErrorMessage="1" sqref="AG39 AH46:AI47 AI7:AI27">
      <formula1>"女,男"</formula1>
    </dataValidation>
    <dataValidation type="list" allowBlank="1" showInputMessage="1" showErrorMessage="1" sqref="Z39 Z7:Z27">
      <formula1>"2005,2006,2007,2008"</formula1>
    </dataValidation>
    <dataValidation imeMode="fullKatakana" allowBlank="1" showInputMessage="1" showErrorMessage="1" sqref="C27 G27 C12:J12 N9 C14:K14 C20:E20 G20:I20 C23:E23 G23:I23 T7:T27 V7:V27 T39 V39"/>
    <dataValidation type="textLength" operator="equal" allowBlank="1" showInputMessage="1" showErrorMessage="1" sqref="J16">
      <formula1>8</formula1>
    </dataValidation>
    <dataValidation type="list" allowBlank="1" showInputMessage="1" showErrorMessage="1" sqref="W7:W27 L10 L13 L21 L24 L28 W39">
      <formula1>"有,無"</formula1>
    </dataValidation>
    <dataValidation type="list" allowBlank="1" showInputMessage="1" showErrorMessage="1" sqref="AD39 AD7:AD27">
      <formula1>"1,2,3,4,5,6,7,8,9,10,11,12,13,14,15,16,17,18,19,20,21,22,23,24,25,26,27,28,29,30,31"</formula1>
    </dataValidation>
    <dataValidation type="list" allowBlank="1" showInputMessage="1" showErrorMessage="1" sqref="AB39 AB7:AB27">
      <formula1>"1,2,3,4,5,6,7,8,9,10,11,12"</formula1>
    </dataValidation>
    <dataValidation type="list" allowBlank="1" showInputMessage="1" showErrorMessage="1" sqref="X39 X9:X27">
      <formula1>"1,2,"</formula1>
    </dataValidation>
    <dataValidation imeMode="on" allowBlank="1" showInputMessage="1" showErrorMessage="1" sqref="C10:E10 G10:I10 S39 Q39 C17:K17 H15"/>
  </dataValidations>
  <printOptions horizontalCentered="1" verticalCentered="1"/>
  <pageMargins left="0.15748031496062992" right="7.874015748031496E-2" top="0.55118110236220474" bottom="0.15748031496062992" header="0" footer="0"/>
  <pageSetup paperSize="9" scale="50"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70" zoomScaleNormal="70" workbookViewId="0">
      <selection activeCell="E43" sqref="E43"/>
    </sheetView>
  </sheetViews>
  <sheetFormatPr defaultRowHeight="18.75"/>
  <cols>
    <col min="1" max="1" width="9.625" customWidth="1"/>
    <col min="2" max="2" width="18.625" customWidth="1"/>
    <col min="3" max="3" width="29.375" customWidth="1"/>
    <col min="4" max="5" width="15" customWidth="1"/>
    <col min="6" max="8" width="12.125" customWidth="1"/>
    <col min="9" max="9" width="12.125" style="464" customWidth="1"/>
    <col min="10" max="10" width="29.375" customWidth="1"/>
    <col min="12" max="12" width="29.25" customWidth="1"/>
    <col min="15" max="15" width="26.75" customWidth="1"/>
    <col min="18" max="18" width="4" style="464" customWidth="1"/>
  </cols>
  <sheetData>
    <row r="1" spans="1:18">
      <c r="A1" t="s">
        <v>371</v>
      </c>
      <c r="I1" s="3" t="s">
        <v>372</v>
      </c>
    </row>
    <row r="2" spans="1:18">
      <c r="A2" t="s">
        <v>373</v>
      </c>
      <c r="I2" s="462" t="s">
        <v>418</v>
      </c>
      <c r="J2" s="459" t="s">
        <v>374</v>
      </c>
      <c r="K2" s="459" t="s">
        <v>375</v>
      </c>
      <c r="L2" s="459" t="s">
        <v>376</v>
      </c>
      <c r="M2" s="459" t="s">
        <v>377</v>
      </c>
      <c r="N2" s="459" t="s">
        <v>275</v>
      </c>
      <c r="O2" s="459" t="s">
        <v>378</v>
      </c>
      <c r="Q2" t="s">
        <v>65</v>
      </c>
      <c r="R2" s="464">
        <v>1</v>
      </c>
    </row>
    <row r="3" spans="1:18">
      <c r="B3" s="459" t="s">
        <v>379</v>
      </c>
      <c r="C3" s="459" t="s">
        <v>374</v>
      </c>
      <c r="D3" s="459" t="s">
        <v>380</v>
      </c>
      <c r="E3" s="459" t="s">
        <v>381</v>
      </c>
      <c r="I3" s="464" t="e">
        <f>VLOOKUP(B4,Q2:R48,2,FALSE)</f>
        <v>#N/A</v>
      </c>
      <c r="J3" t="str">
        <f>$C$4</f>
        <v>学校</v>
      </c>
      <c r="K3" s="460">
        <f>'③入力シート（こちらへ入力）'!$C$16</f>
        <v>0</v>
      </c>
      <c r="L3" s="460">
        <f>'③入力シート（こちらへ入力）'!$C$17</f>
        <v>0</v>
      </c>
      <c r="M3" s="460" t="str">
        <f>'⑤参加申込書(こちらを印刷)'!$D$18&amp;"　"&amp;'⑤参加申込書(こちらを印刷)'!$H$18</f>
        <v>0　0</v>
      </c>
      <c r="N3" s="460" t="str">
        <f>'⑤参加申込書(こちらを印刷)'!$N$18&amp;"　"&amp;'⑤参加申込書(こちらを印刷)'!$S$18</f>
        <v>0　0</v>
      </c>
      <c r="O3" s="460">
        <f>'③入力シート（こちらへ入力）'!$C$31</f>
        <v>0</v>
      </c>
      <c r="Q3" t="s">
        <v>80</v>
      </c>
      <c r="R3" s="464">
        <v>2</v>
      </c>
    </row>
    <row r="4" spans="1:18">
      <c r="B4" s="460">
        <f>'③入力シート（こちらへ入力）'!$C$8</f>
        <v>0</v>
      </c>
      <c r="C4" t="str">
        <f>'③入力シート（こちらへ入力）'!$C$13&amp;"学校"</f>
        <v>学校</v>
      </c>
      <c r="D4" t="str">
        <f>CONCATENATE('③入力シート（こちらへ入力）'!$C$15,'③入力シート（こちらへ入力）'!$D$15,'③入力シート（こちらへ入力）'!$E$15,'③入力シート（こちらへ入力）'!$F$15,'③入力シート（こちらへ入力）'!$G$15)</f>
        <v/>
      </c>
      <c r="E4" s="460">
        <f>'③入力シート（こちらへ入力）'!$C$14</f>
        <v>0</v>
      </c>
      <c r="Q4" t="s">
        <v>89</v>
      </c>
      <c r="R4" s="464">
        <v>3</v>
      </c>
    </row>
    <row r="5" spans="1:18">
      <c r="Q5" t="s">
        <v>96</v>
      </c>
      <c r="R5" s="464">
        <v>4</v>
      </c>
    </row>
    <row r="6" spans="1:18">
      <c r="A6" t="s">
        <v>382</v>
      </c>
      <c r="Q6" t="s">
        <v>104</v>
      </c>
      <c r="R6" s="464">
        <v>5</v>
      </c>
    </row>
    <row r="7" spans="1:18">
      <c r="B7" s="459" t="s">
        <v>383</v>
      </c>
      <c r="C7" s="459" t="s">
        <v>374</v>
      </c>
      <c r="D7" s="459" t="s">
        <v>384</v>
      </c>
      <c r="E7" s="459" t="s">
        <v>385</v>
      </c>
      <c r="F7" s="459" t="s">
        <v>386</v>
      </c>
      <c r="G7" s="459" t="s">
        <v>381</v>
      </c>
      <c r="Q7" t="s">
        <v>110</v>
      </c>
      <c r="R7" s="464">
        <v>6</v>
      </c>
    </row>
    <row r="8" spans="1:18">
      <c r="A8" s="460">
        <v>0</v>
      </c>
      <c r="B8" s="460" t="str">
        <f>IF(MID(A8,4,1)="県",LEFT(A8,3),LEFT(A8,2))</f>
        <v>0</v>
      </c>
      <c r="C8" t="str">
        <f>$C$4</f>
        <v>学校</v>
      </c>
      <c r="D8" t="str">
        <f>'③入力シート（こちらへ入力）'!$AY$39</f>
        <v/>
      </c>
      <c r="E8" t="str">
        <f>'③入力シート（こちらへ入力）'!$AZ$39</f>
        <v/>
      </c>
      <c r="F8" t="str">
        <f>$D$4</f>
        <v/>
      </c>
      <c r="G8" s="460">
        <f>$E$4</f>
        <v>0</v>
      </c>
      <c r="H8" s="460"/>
      <c r="Q8" t="s">
        <v>120</v>
      </c>
      <c r="R8" s="464">
        <v>7</v>
      </c>
    </row>
    <row r="9" spans="1:18">
      <c r="A9" s="460">
        <v>0</v>
      </c>
      <c r="B9" s="460" t="str">
        <f t="shared" ref="B9:B10" si="0">IF(MID(A9,4,1)="県",LEFT(A9,3),LEFT(A9,2))</f>
        <v>0</v>
      </c>
      <c r="C9" t="str">
        <f t="shared" ref="C9:C10" si="1">$C$4</f>
        <v>学校</v>
      </c>
      <c r="D9" t="str">
        <f>'③入力シート（こちらへ入力）'!$AY$40</f>
        <v/>
      </c>
      <c r="E9" t="str">
        <f>'③入力シート（こちらへ入力）'!$AZ$40</f>
        <v/>
      </c>
      <c r="F9" t="str">
        <f t="shared" ref="F9:F10" si="2">$D$4</f>
        <v/>
      </c>
      <c r="G9" s="460">
        <f>$E$4</f>
        <v>0</v>
      </c>
      <c r="H9" s="460"/>
      <c r="Q9" t="s">
        <v>125</v>
      </c>
      <c r="R9" s="464">
        <v>8</v>
      </c>
    </row>
    <row r="10" spans="1:18">
      <c r="A10" s="460">
        <v>0</v>
      </c>
      <c r="B10" s="460" t="str">
        <f t="shared" si="0"/>
        <v>0</v>
      </c>
      <c r="C10" t="str">
        <f t="shared" si="1"/>
        <v>学校</v>
      </c>
      <c r="D10" t="str">
        <f>'③入力シート（こちらへ入力）'!$AY$41</f>
        <v/>
      </c>
      <c r="E10" t="str">
        <f>'③入力シート（こちらへ入力）'!$AZ$41</f>
        <v/>
      </c>
      <c r="F10" t="str">
        <f t="shared" si="2"/>
        <v/>
      </c>
      <c r="G10" s="460">
        <f>$E$4</f>
        <v>0</v>
      </c>
      <c r="H10" s="460"/>
      <c r="Q10" t="s">
        <v>129</v>
      </c>
      <c r="R10" s="464">
        <v>9</v>
      </c>
    </row>
    <row r="11" spans="1:18">
      <c r="Q11" t="s">
        <v>136</v>
      </c>
      <c r="R11" s="464">
        <v>10</v>
      </c>
    </row>
    <row r="12" spans="1:18">
      <c r="A12" t="s">
        <v>387</v>
      </c>
      <c r="Q12" t="s">
        <v>139</v>
      </c>
      <c r="R12" s="464">
        <v>11</v>
      </c>
    </row>
    <row r="13" spans="1:18">
      <c r="B13" s="459" t="s">
        <v>379</v>
      </c>
      <c r="C13" s="459" t="s">
        <v>388</v>
      </c>
      <c r="D13" s="459" t="s">
        <v>384</v>
      </c>
      <c r="E13" s="459" t="s">
        <v>389</v>
      </c>
      <c r="F13" s="459" t="s">
        <v>390</v>
      </c>
      <c r="G13" s="459" t="s">
        <v>381</v>
      </c>
      <c r="Q13" t="s">
        <v>142</v>
      </c>
      <c r="R13" s="464">
        <v>12</v>
      </c>
    </row>
    <row r="14" spans="1:18">
      <c r="A14" s="460">
        <f>$B$4</f>
        <v>0</v>
      </c>
      <c r="B14" s="460" t="str">
        <f>IF(MID(A14,4,1)="県",LEFT(A14,3),LEFT(A14,2))</f>
        <v>0</v>
      </c>
      <c r="C14" t="str">
        <f>$C$4</f>
        <v>学校</v>
      </c>
      <c r="D14" t="str">
        <f>'③入力シート（こちらへ入力）'!$AY$44</f>
        <v/>
      </c>
      <c r="E14" t="str">
        <f>'③入力シート（こちらへ入力）'!$AZ$44</f>
        <v/>
      </c>
      <c r="F14" t="str">
        <f>$D$4</f>
        <v/>
      </c>
      <c r="G14" s="460">
        <f>$E$4</f>
        <v>0</v>
      </c>
      <c r="H14" s="460"/>
      <c r="Q14" t="s">
        <v>145</v>
      </c>
      <c r="R14" s="464">
        <v>13</v>
      </c>
    </row>
    <row r="15" spans="1:18">
      <c r="A15" s="460">
        <f>$B$4</f>
        <v>0</v>
      </c>
      <c r="B15" s="460" t="str">
        <f>IF(MID(A15,4,1)="県",LEFT(A15,3),LEFT(A15,2))</f>
        <v>0</v>
      </c>
      <c r="C15" t="str">
        <f>$C$4</f>
        <v>学校</v>
      </c>
      <c r="D15" t="str">
        <f>'③入力シート（こちらへ入力）'!$AY$45</f>
        <v/>
      </c>
      <c r="E15" t="str">
        <f>'③入力シート（こちらへ入力）'!$AZ$45</f>
        <v/>
      </c>
      <c r="F15" t="str">
        <f>$D$4</f>
        <v/>
      </c>
      <c r="G15" s="460">
        <f>$E$4</f>
        <v>0</v>
      </c>
      <c r="H15" s="460"/>
      <c r="Q15" t="s">
        <v>146</v>
      </c>
      <c r="R15" s="464">
        <v>14</v>
      </c>
    </row>
    <row r="16" spans="1:18">
      <c r="Q16" t="s">
        <v>147</v>
      </c>
      <c r="R16" s="464">
        <v>15</v>
      </c>
    </row>
    <row r="17" spans="1:18">
      <c r="Q17" t="s">
        <v>148</v>
      </c>
      <c r="R17" s="464">
        <v>16</v>
      </c>
    </row>
    <row r="18" spans="1:18">
      <c r="A18" t="s">
        <v>391</v>
      </c>
      <c r="Q18" t="s">
        <v>152</v>
      </c>
      <c r="R18" s="464">
        <v>17</v>
      </c>
    </row>
    <row r="19" spans="1:18">
      <c r="A19" t="s">
        <v>392</v>
      </c>
      <c r="Q19" t="s">
        <v>157</v>
      </c>
      <c r="R19" s="464">
        <v>18</v>
      </c>
    </row>
    <row r="20" spans="1:18">
      <c r="B20" s="459" t="s">
        <v>383</v>
      </c>
      <c r="C20" s="459" t="s">
        <v>380</v>
      </c>
      <c r="D20" s="459" t="s">
        <v>273</v>
      </c>
      <c r="E20" s="459" t="s">
        <v>274</v>
      </c>
      <c r="F20" s="459" t="s">
        <v>393</v>
      </c>
      <c r="G20" s="459"/>
      <c r="Q20" t="s">
        <v>159</v>
      </c>
      <c r="R20" s="464">
        <v>19</v>
      </c>
    </row>
    <row r="21" spans="1:18">
      <c r="B21" s="460" t="str">
        <f>$B$8</f>
        <v>0</v>
      </c>
      <c r="C21" t="str">
        <f>$D$4</f>
        <v/>
      </c>
      <c r="D21" s="460" t="str">
        <f>$N$3</f>
        <v>0　0</v>
      </c>
      <c r="E21" t="str">
        <f>$D$8</f>
        <v/>
      </c>
      <c r="F21" t="str">
        <f>'③入力シート（こちらへ入力）'!$BB$39</f>
        <v/>
      </c>
      <c r="Q21" t="s">
        <v>163</v>
      </c>
      <c r="R21" s="464">
        <v>20</v>
      </c>
    </row>
    <row r="22" spans="1:18">
      <c r="B22" s="460" t="str">
        <f t="shared" ref="B22:B23" si="3">$B$8</f>
        <v>0</v>
      </c>
      <c r="C22" t="str">
        <f>$D$4</f>
        <v/>
      </c>
      <c r="D22" s="460" t="str">
        <f>$N$3</f>
        <v>0　0</v>
      </c>
      <c r="E22" t="str">
        <f>$D$9</f>
        <v/>
      </c>
      <c r="F22" t="str">
        <f>'③入力シート（こちらへ入力）'!$BB$40</f>
        <v/>
      </c>
      <c r="Q22" t="s">
        <v>167</v>
      </c>
      <c r="R22" s="464">
        <v>21</v>
      </c>
    </row>
    <row r="23" spans="1:18">
      <c r="B23" s="460" t="str">
        <f t="shared" si="3"/>
        <v>0</v>
      </c>
      <c r="C23" t="str">
        <f>$D$4</f>
        <v/>
      </c>
      <c r="D23" s="460" t="str">
        <f>$N$3</f>
        <v>0　0</v>
      </c>
      <c r="E23" t="str">
        <f>$D$10</f>
        <v/>
      </c>
      <c r="F23" t="str">
        <f>'③入力シート（こちらへ入力）'!$BB$41</f>
        <v/>
      </c>
      <c r="Q23" t="s">
        <v>168</v>
      </c>
      <c r="R23" s="464">
        <v>22</v>
      </c>
    </row>
    <row r="24" spans="1:18">
      <c r="Q24" t="s">
        <v>169</v>
      </c>
      <c r="R24" s="464">
        <v>23</v>
      </c>
    </row>
    <row r="25" spans="1:18">
      <c r="A25" t="s">
        <v>394</v>
      </c>
      <c r="Q25" t="s">
        <v>174</v>
      </c>
      <c r="R25" s="464">
        <v>24</v>
      </c>
    </row>
    <row r="26" spans="1:18">
      <c r="B26" s="459" t="s">
        <v>379</v>
      </c>
      <c r="C26" s="459" t="s">
        <v>380</v>
      </c>
      <c r="D26" s="459" t="s">
        <v>273</v>
      </c>
      <c r="E26" s="459" t="s">
        <v>384</v>
      </c>
      <c r="F26" s="459" t="s">
        <v>393</v>
      </c>
      <c r="G26" s="459"/>
      <c r="Q26" t="s">
        <v>180</v>
      </c>
      <c r="R26" s="464">
        <v>25</v>
      </c>
    </row>
    <row r="27" spans="1:18">
      <c r="B27" s="460" t="str">
        <f>B14</f>
        <v>0</v>
      </c>
      <c r="C27" t="str">
        <f>$D$4</f>
        <v/>
      </c>
      <c r="D27" s="460" t="str">
        <f>$N$3</f>
        <v>0　0</v>
      </c>
      <c r="E27" t="str">
        <f>$D$14</f>
        <v/>
      </c>
      <c r="F27" t="str">
        <f>'③入力シート（こちらへ入力）'!$BB$44</f>
        <v/>
      </c>
      <c r="Q27" t="s">
        <v>182</v>
      </c>
      <c r="R27" s="464">
        <v>26</v>
      </c>
    </row>
    <row r="28" spans="1:18">
      <c r="B28" s="460" t="str">
        <f>B15</f>
        <v>0</v>
      </c>
      <c r="C28" t="str">
        <f>$D$4</f>
        <v/>
      </c>
      <c r="D28" s="460" t="str">
        <f>$N$3</f>
        <v>0　0</v>
      </c>
      <c r="E28" t="str">
        <f>$D$15</f>
        <v/>
      </c>
      <c r="F28" t="str">
        <f>'③入力シート（こちらへ入力）'!$BB$45</f>
        <v/>
      </c>
      <c r="Q28" t="s">
        <v>184</v>
      </c>
      <c r="R28" s="464">
        <v>27</v>
      </c>
    </row>
    <row r="29" spans="1:18">
      <c r="Q29" t="s">
        <v>83</v>
      </c>
      <c r="R29" s="464">
        <v>28</v>
      </c>
    </row>
    <row r="30" spans="1:18">
      <c r="A30" t="s">
        <v>395</v>
      </c>
      <c r="Q30" t="s">
        <v>189</v>
      </c>
      <c r="R30" s="464">
        <v>29</v>
      </c>
    </row>
    <row r="31" spans="1:18">
      <c r="B31" s="459"/>
      <c r="C31" s="459"/>
      <c r="D31" s="570" t="s">
        <v>396</v>
      </c>
      <c r="E31" s="570"/>
      <c r="F31" s="570" t="s">
        <v>397</v>
      </c>
      <c r="G31" s="570"/>
      <c r="H31" s="570"/>
      <c r="I31" s="570"/>
      <c r="J31" s="459"/>
      <c r="K31" s="459"/>
      <c r="Q31" t="s">
        <v>190</v>
      </c>
      <c r="R31" s="464">
        <v>30</v>
      </c>
    </row>
    <row r="32" spans="1:18">
      <c r="B32" s="459" t="s">
        <v>383</v>
      </c>
      <c r="C32" s="459" t="s">
        <v>380</v>
      </c>
      <c r="D32" s="461">
        <v>45007</v>
      </c>
      <c r="E32" s="461">
        <v>45008</v>
      </c>
      <c r="F32" s="462" t="s">
        <v>285</v>
      </c>
      <c r="G32" s="462"/>
      <c r="H32" s="462"/>
      <c r="I32" s="462" t="s">
        <v>286</v>
      </c>
      <c r="J32" s="459" t="s">
        <v>398</v>
      </c>
      <c r="K32" s="459" t="s">
        <v>399</v>
      </c>
      <c r="Q32" t="s">
        <v>191</v>
      </c>
      <c r="R32" s="464">
        <v>31</v>
      </c>
    </row>
    <row r="33" spans="1:18">
      <c r="B33" s="460">
        <f>B4</f>
        <v>0</v>
      </c>
      <c r="C33" t="str">
        <f>$D$4</f>
        <v/>
      </c>
      <c r="D33" s="463">
        <f>⑨練習会場希望調査!$F$11</f>
        <v>0</v>
      </c>
      <c r="E33" s="463">
        <f>⑨練習会場希望調査!$F$13</f>
        <v>0</v>
      </c>
      <c r="F33" s="460">
        <f>⑨練習会場希望調査!$F$7</f>
        <v>0</v>
      </c>
      <c r="G33" s="460"/>
      <c r="H33" s="460"/>
      <c r="I33" s="463">
        <f>⑨練習会場希望調査!$F$8</f>
        <v>0</v>
      </c>
      <c r="J33" t="str">
        <f>"3月"&amp;⑨練習会場希望調査!$F$16&amp;"日"&amp;⑨練習会場希望調査!$H$16&amp;"時"&amp;⑨練習会場希望調査!$J$16&amp;"分頃"</f>
        <v>3月日時分頃</v>
      </c>
      <c r="K33" s="460">
        <f>⑨練習会場希望調査!$D$19</f>
        <v>0</v>
      </c>
      <c r="Q33" t="s">
        <v>194</v>
      </c>
      <c r="R33" s="464">
        <v>32</v>
      </c>
    </row>
    <row r="34" spans="1:18">
      <c r="C34" t="str">
        <f>$D$4</f>
        <v/>
      </c>
      <c r="D34" s="464" t="str">
        <f>⑨練習会場希望調査!$H$11&amp;"時～"&amp;⑨練習会場希望調査!$J$11&amp;"時"</f>
        <v>時～時</v>
      </c>
      <c r="E34" s="464"/>
      <c r="Q34" t="s">
        <v>195</v>
      </c>
      <c r="R34" s="464">
        <v>33</v>
      </c>
    </row>
    <row r="35" spans="1:18">
      <c r="Q35" t="s">
        <v>201</v>
      </c>
      <c r="R35" s="464">
        <v>34</v>
      </c>
    </row>
    <row r="36" spans="1:18">
      <c r="Q36" t="s">
        <v>203</v>
      </c>
      <c r="R36" s="464">
        <v>35</v>
      </c>
    </row>
    <row r="37" spans="1:18">
      <c r="A37" t="s">
        <v>400</v>
      </c>
      <c r="Q37" t="s">
        <v>206</v>
      </c>
      <c r="R37" s="464">
        <v>36</v>
      </c>
    </row>
    <row r="38" spans="1:18">
      <c r="C38" s="459" t="s">
        <v>401</v>
      </c>
      <c r="D38" s="459" t="s">
        <v>275</v>
      </c>
      <c r="E38" s="459" t="s">
        <v>402</v>
      </c>
      <c r="F38" s="459" t="s">
        <v>403</v>
      </c>
      <c r="G38" s="459" t="s">
        <v>404</v>
      </c>
      <c r="H38" s="459"/>
      <c r="I38" s="462" t="s">
        <v>405</v>
      </c>
      <c r="J38" s="459" t="s">
        <v>406</v>
      </c>
      <c r="K38" s="459" t="s">
        <v>407</v>
      </c>
      <c r="L38" s="459" t="s">
        <v>408</v>
      </c>
      <c r="M38" s="459" t="s">
        <v>409</v>
      </c>
      <c r="N38" s="459" t="s">
        <v>410</v>
      </c>
      <c r="O38" s="459" t="s">
        <v>411</v>
      </c>
      <c r="Q38" t="s">
        <v>208</v>
      </c>
      <c r="R38" s="464">
        <v>37</v>
      </c>
    </row>
    <row r="39" spans="1:18">
      <c r="C39" t="str">
        <f>$C$4</f>
        <v>学校</v>
      </c>
      <c r="D39" s="460" t="str">
        <f>$N$3</f>
        <v>0　0</v>
      </c>
      <c r="E39" t="str">
        <f>'③入力シート（こちらへ入力）'!$AY$29</f>
        <v/>
      </c>
      <c r="F39" t="str">
        <f>'③入力シート（こちらへ入力）'!$AZ$29</f>
        <v/>
      </c>
      <c r="G39" t="str">
        <f>'③入力シート（こちらへ入力）'!$AY$30</f>
        <v/>
      </c>
      <c r="I39" s="464" t="str">
        <f>'③入力シート（こちらへ入力）'!$AZ$30</f>
        <v/>
      </c>
      <c r="J39" t="str">
        <f>'③入力シート（こちらへ入力）'!$AY$31</f>
        <v/>
      </c>
      <c r="K39" t="str">
        <f>'③入力シート（こちらへ入力）'!$AZ$31</f>
        <v/>
      </c>
      <c r="L39" t="str">
        <f>'③入力シート（こちらへ入力）'!$AY$32</f>
        <v/>
      </c>
      <c r="M39" t="str">
        <f>'③入力シート（こちらへ入力）'!$AZ$32</f>
        <v/>
      </c>
      <c r="N39" t="str">
        <f>'③入力シート（こちらへ入力）'!$AY$33</f>
        <v/>
      </c>
      <c r="O39" t="str">
        <f>'③入力シート（こちらへ入力）'!$AZ$33</f>
        <v/>
      </c>
      <c r="Q39" t="s">
        <v>209</v>
      </c>
      <c r="R39" s="464">
        <v>38</v>
      </c>
    </row>
    <row r="40" spans="1:18">
      <c r="Q40" t="s">
        <v>210</v>
      </c>
      <c r="R40" s="464">
        <v>39</v>
      </c>
    </row>
    <row r="41" spans="1:18">
      <c r="A41" t="s">
        <v>412</v>
      </c>
      <c r="Q41" t="s">
        <v>214</v>
      </c>
      <c r="R41" s="464">
        <v>40</v>
      </c>
    </row>
    <row r="42" spans="1:18">
      <c r="C42" s="459" t="s">
        <v>271</v>
      </c>
      <c r="D42" s="459" t="s">
        <v>413</v>
      </c>
      <c r="E42" s="459" t="s">
        <v>381</v>
      </c>
      <c r="F42" s="459" t="s">
        <v>393</v>
      </c>
      <c r="Q42" t="s">
        <v>216</v>
      </c>
      <c r="R42" s="464">
        <v>41</v>
      </c>
    </row>
    <row r="43" spans="1:18">
      <c r="C43" t="str">
        <f>$C$4</f>
        <v>学校</v>
      </c>
      <c r="D43" t="str">
        <f>'③入力シート（こちらへ入力）'!$AY$51</f>
        <v>　</v>
      </c>
      <c r="E43" t="str">
        <f>'③入力シート（こちらへ入力）'!$AZ$51</f>
        <v>　</v>
      </c>
      <c r="F43">
        <f>'③入力シート（こちらへ入力）'!$BB$51</f>
        <v>0</v>
      </c>
      <c r="Q43" t="s">
        <v>217</v>
      </c>
      <c r="R43" s="464">
        <v>42</v>
      </c>
    </row>
    <row r="44" spans="1:18">
      <c r="Q44" t="s">
        <v>218</v>
      </c>
      <c r="R44" s="464">
        <v>43</v>
      </c>
    </row>
    <row r="45" spans="1:18">
      <c r="A45" t="s">
        <v>414</v>
      </c>
      <c r="Q45" t="s">
        <v>219</v>
      </c>
      <c r="R45" s="464">
        <v>44</v>
      </c>
    </row>
    <row r="46" spans="1:18">
      <c r="C46" s="459" t="s">
        <v>415</v>
      </c>
      <c r="D46" s="459" t="s">
        <v>416</v>
      </c>
      <c r="E46" s="459" t="s">
        <v>417</v>
      </c>
      <c r="Q46" t="s">
        <v>220</v>
      </c>
      <c r="R46" s="464">
        <v>45</v>
      </c>
    </row>
    <row r="47" spans="1:18">
      <c r="C47" s="460">
        <f>$B$4</f>
        <v>0</v>
      </c>
      <c r="D47" t="str">
        <f>$D$4</f>
        <v/>
      </c>
      <c r="E47">
        <f>⑪プログラム事前申込!$H$6</f>
        <v>0</v>
      </c>
      <c r="Q47" t="s">
        <v>221</v>
      </c>
      <c r="R47" s="464">
        <v>46</v>
      </c>
    </row>
    <row r="48" spans="1:18">
      <c r="Q48" t="s">
        <v>224</v>
      </c>
      <c r="R48" s="464">
        <v>47</v>
      </c>
    </row>
  </sheetData>
  <sheetProtection algorithmName="SHA-512" hashValue="kzF9OUKWLe/yqbZqYPlLZgYgIwmpobOjS5BBljXLmQcgCGrb3/8Q4KTdsODb+YzSRWGuJUwREzul5mM1CR9lBg==" saltValue="SxOp5OTd0rD8ndiuPWSQkg==" spinCount="100000" sheet="1" objects="1" scenarios="1"/>
  <mergeCells count="2">
    <mergeCell ref="D31:E31"/>
    <mergeCell ref="F31:I31"/>
  </mergeCells>
  <phoneticPr fontId="2"/>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1DE23876-D956-4FAA-BFD8-7B7E5A25590D}">
            <xm:f>COUNTA('③入力シート（こちらへ入力）'!$AG$7:$AG$27)&gt;0</xm:f>
            <x14:dxf>
              <fill>
                <patternFill>
                  <bgColor theme="4" tint="0.59996337778862885"/>
                </patternFill>
              </fill>
            </x14:dxf>
          </x14:cfRule>
          <xm:sqref>B4:E4</xm:sqref>
        </x14:conditionalFormatting>
        <x14:conditionalFormatting xmlns:xm="http://schemas.microsoft.com/office/excel/2006/main">
          <x14:cfRule type="expression" priority="4" id="{C05BE4C9-680A-414D-8B6A-5F2D9B68AF13}">
            <xm:f>COUNTA('③入力シート（こちらへ入力）'!$C$14:$K$14)&gt;0</xm:f>
            <x14:dxf>
              <fill>
                <patternFill>
                  <bgColor theme="4" tint="0.59996337778862885"/>
                </patternFill>
              </fill>
            </x14:dxf>
          </x14:cfRule>
          <xm:sqref>G8:H10</xm:sqref>
        </x14:conditionalFormatting>
        <x14:conditionalFormatting xmlns:xm="http://schemas.microsoft.com/office/excel/2006/main">
          <x14:cfRule type="expression" priority="1" id="{523656E3-3EA9-4EC2-B652-820116932F27}">
            <xm:f>COUNTA('③入力シート（こちらへ入力）'!$C$14:$K$14)&gt;0</xm:f>
            <x14:dxf>
              <fill>
                <patternFill>
                  <bgColor theme="4" tint="0.59996337778862885"/>
                </patternFill>
              </fill>
            </x14:dxf>
          </x14:cfRule>
          <xm:sqref>G14:H15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C1:AC47"/>
  <sheetViews>
    <sheetView showGridLines="0" zoomScale="40" zoomScaleNormal="40" workbookViewId="0">
      <selection activeCell="BP15" sqref="BP15"/>
    </sheetView>
  </sheetViews>
  <sheetFormatPr defaultColWidth="8" defaultRowHeight="12"/>
  <cols>
    <col min="1" max="4" width="8" style="244"/>
    <col min="5" max="5" width="15.25" style="244" customWidth="1"/>
    <col min="6" max="6" width="5.25" style="242" customWidth="1"/>
    <col min="7" max="28" width="5.25" style="244" customWidth="1"/>
    <col min="29" max="29" width="4.5" style="244" customWidth="1"/>
    <col min="30" max="30" width="7" style="244" customWidth="1"/>
    <col min="31" max="16384" width="8" style="244"/>
  </cols>
  <sheetData>
    <row r="1" spans="5:29" s="232" customFormat="1" ht="26.25" customHeight="1" thickBot="1">
      <c r="E1" s="233"/>
      <c r="F1" s="641" t="s">
        <v>265</v>
      </c>
      <c r="G1" s="641"/>
      <c r="H1" s="641"/>
      <c r="I1" s="641"/>
      <c r="J1" s="641"/>
      <c r="K1" s="641"/>
      <c r="L1" s="641"/>
      <c r="M1" s="641"/>
      <c r="N1" s="641"/>
      <c r="O1" s="641"/>
      <c r="P1" s="641"/>
      <c r="Q1" s="641"/>
      <c r="R1" s="641"/>
      <c r="S1" s="641"/>
      <c r="T1" s="641"/>
      <c r="U1" s="641"/>
      <c r="V1" s="641"/>
      <c r="W1" s="641"/>
      <c r="X1" s="641"/>
      <c r="Y1" s="234"/>
      <c r="Z1" s="234"/>
      <c r="AA1" s="234"/>
      <c r="AB1" s="234"/>
      <c r="AC1" s="235"/>
    </row>
    <row r="2" spans="5:29" s="232" customFormat="1" ht="15" customHeight="1">
      <c r="E2" s="236"/>
      <c r="F2" s="642"/>
      <c r="G2" s="642"/>
      <c r="H2" s="642"/>
      <c r="I2" s="642"/>
      <c r="J2" s="642"/>
      <c r="K2" s="642"/>
      <c r="L2" s="642"/>
      <c r="M2" s="642"/>
      <c r="N2" s="642"/>
      <c r="O2" s="642"/>
      <c r="P2" s="642"/>
      <c r="Q2" s="642"/>
      <c r="R2" s="642"/>
      <c r="S2" s="642"/>
      <c r="T2" s="642"/>
      <c r="U2" s="642"/>
      <c r="V2" s="642"/>
      <c r="W2" s="642"/>
      <c r="X2" s="642"/>
      <c r="Y2" s="643" t="s">
        <v>233</v>
      </c>
      <c r="Z2" s="644"/>
      <c r="AA2" s="645"/>
      <c r="AC2" s="237"/>
    </row>
    <row r="3" spans="5:29" s="238" customFormat="1" ht="30" customHeight="1" thickBot="1">
      <c r="E3" s="239"/>
      <c r="F3" s="646" t="s">
        <v>234</v>
      </c>
      <c r="G3" s="646"/>
      <c r="H3" s="646"/>
      <c r="I3" s="646"/>
      <c r="J3" s="646"/>
      <c r="K3" s="646"/>
      <c r="L3" s="646"/>
      <c r="M3" s="646"/>
      <c r="N3" s="646"/>
      <c r="O3" s="646"/>
      <c r="P3" s="646"/>
      <c r="Q3" s="646"/>
      <c r="R3" s="646"/>
      <c r="S3" s="646"/>
      <c r="T3" s="646"/>
      <c r="U3" s="646"/>
      <c r="V3" s="646"/>
      <c r="W3" s="646"/>
      <c r="X3" s="646"/>
      <c r="Y3" s="647" t="str">
        <f>'②入力シート(記入例)'!C8</f>
        <v>兵庫県</v>
      </c>
      <c r="Z3" s="648"/>
      <c r="AA3" s="649"/>
      <c r="AC3" s="240"/>
    </row>
    <row r="4" spans="5:29" s="238" customFormat="1" ht="15" customHeight="1">
      <c r="E4" s="239"/>
      <c r="F4" s="646"/>
      <c r="G4" s="646"/>
      <c r="H4" s="646"/>
      <c r="I4" s="646"/>
      <c r="J4" s="646"/>
      <c r="K4" s="646"/>
      <c r="L4" s="646"/>
      <c r="M4" s="646"/>
      <c r="N4" s="646"/>
      <c r="O4" s="646"/>
      <c r="P4" s="646"/>
      <c r="Q4" s="646"/>
      <c r="R4" s="646"/>
      <c r="S4" s="646"/>
      <c r="T4" s="646"/>
      <c r="U4" s="646"/>
      <c r="V4" s="646"/>
      <c r="W4" s="646"/>
      <c r="X4" s="646"/>
      <c r="Y4" s="241"/>
      <c r="Z4" s="241"/>
      <c r="AA4" s="241"/>
      <c r="AC4" s="240"/>
    </row>
    <row r="5" spans="5:29" s="238" customFormat="1" ht="22.5" customHeight="1">
      <c r="E5" s="239"/>
      <c r="F5" s="242"/>
      <c r="G5" s="243"/>
      <c r="J5" s="244"/>
      <c r="K5" s="245"/>
      <c r="L5" s="245"/>
      <c r="M5" s="245"/>
      <c r="T5" s="246" t="s">
        <v>235</v>
      </c>
      <c r="U5" s="247">
        <f>'②入力シート(記入例)'!$D$6</f>
        <v>6</v>
      </c>
      <c r="V5" s="248" t="s">
        <v>62</v>
      </c>
      <c r="W5" s="247">
        <f>'②入力シート(記入例)'!$F$6</f>
        <v>1</v>
      </c>
      <c r="X5" s="248" t="s">
        <v>63</v>
      </c>
      <c r="Y5" s="247">
        <f>'②入力シート(記入例)'!$H$6</f>
        <v>16</v>
      </c>
      <c r="Z5" s="248" t="s">
        <v>61</v>
      </c>
      <c r="AC5" s="240"/>
    </row>
    <row r="6" spans="5:29" s="249" customFormat="1" ht="22.5" customHeight="1">
      <c r="E6" s="250"/>
      <c r="F6" s="581"/>
      <c r="G6" s="581"/>
      <c r="H6" s="581"/>
      <c r="I6" s="581"/>
      <c r="J6" s="581"/>
      <c r="K6" s="581"/>
      <c r="L6" s="581"/>
      <c r="M6" s="581"/>
      <c r="N6" s="581"/>
      <c r="O6" s="581"/>
      <c r="AC6" s="251"/>
    </row>
    <row r="7" spans="5:29" ht="15" customHeight="1">
      <c r="E7" s="252"/>
      <c r="F7" s="253"/>
      <c r="G7" s="253"/>
      <c r="AC7" s="254"/>
    </row>
    <row r="8" spans="5:29" s="249" customFormat="1" ht="22.5" customHeight="1">
      <c r="E8" s="250"/>
      <c r="F8" s="255" t="s">
        <v>236</v>
      </c>
      <c r="G8" s="255"/>
      <c r="AC8" s="251"/>
    </row>
    <row r="9" spans="5:29" s="256" customFormat="1" ht="37.5" customHeight="1">
      <c r="E9" s="257"/>
      <c r="F9" s="650" t="str">
        <f>'②入力シート(記入例)'!$C$13</f>
        <v>兵庫県立選抜高等</v>
      </c>
      <c r="G9" s="650"/>
      <c r="H9" s="650"/>
      <c r="I9" s="650"/>
      <c r="J9" s="650"/>
      <c r="K9" s="650"/>
      <c r="L9" s="651" t="s">
        <v>237</v>
      </c>
      <c r="M9" s="651"/>
      <c r="N9" s="651"/>
      <c r="O9" s="652" t="str">
        <f>'②入力シート(記入例)'!$C$23</f>
        <v>兵庫</v>
      </c>
      <c r="P9" s="652"/>
      <c r="Q9" s="652"/>
      <c r="R9" s="652"/>
      <c r="S9" s="653" t="str">
        <f>'②入力シート(記入例)'!$G$23</f>
        <v>太郎</v>
      </c>
      <c r="T9" s="653"/>
      <c r="U9" s="653"/>
      <c r="V9" s="258" t="s">
        <v>238</v>
      </c>
      <c r="AC9" s="259"/>
    </row>
    <row r="10" spans="5:29" ht="15" customHeight="1">
      <c r="E10" s="252"/>
      <c r="F10" s="253"/>
      <c r="G10" s="253"/>
      <c r="AC10" s="254"/>
    </row>
    <row r="11" spans="5:29" ht="16.5" customHeight="1" thickBot="1">
      <c r="E11" s="252"/>
      <c r="F11" s="253"/>
      <c r="G11" s="253"/>
      <c r="AC11" s="254"/>
    </row>
    <row r="12" spans="5:29" ht="19.5" customHeight="1">
      <c r="E12" s="252"/>
      <c r="F12" s="654" t="s">
        <v>69</v>
      </c>
      <c r="G12" s="583"/>
      <c r="H12" s="655" t="str">
        <f>'②入力シート(記入例)'!$C$12</f>
        <v>ヒョウゴケンリツセンバツコウトウ</v>
      </c>
      <c r="I12" s="656"/>
      <c r="J12" s="656"/>
      <c r="K12" s="656"/>
      <c r="L12" s="656"/>
      <c r="M12" s="656"/>
      <c r="N12" s="656"/>
      <c r="O12" s="260" t="s">
        <v>113</v>
      </c>
      <c r="P12" s="657" t="s">
        <v>69</v>
      </c>
      <c r="Q12" s="658"/>
      <c r="R12" s="655" t="str">
        <f>'②入力シート(記入例)'!C14</f>
        <v>ヒョウゴセンバツ</v>
      </c>
      <c r="S12" s="659"/>
      <c r="T12" s="659"/>
      <c r="U12" s="659"/>
      <c r="V12" s="659"/>
      <c r="W12" s="585" t="s">
        <v>239</v>
      </c>
      <c r="X12" s="586"/>
      <c r="Y12" s="586"/>
      <c r="Z12" s="586"/>
      <c r="AA12" s="586"/>
      <c r="AB12" s="613"/>
      <c r="AC12" s="254"/>
    </row>
    <row r="13" spans="5:29" ht="26.25" customHeight="1">
      <c r="E13" s="252"/>
      <c r="F13" s="632" t="s">
        <v>121</v>
      </c>
      <c r="G13" s="633"/>
      <c r="H13" s="634" t="str">
        <f>'②入力シート(記入例)'!$C$13</f>
        <v>兵庫県立選抜高等</v>
      </c>
      <c r="I13" s="635"/>
      <c r="J13" s="635"/>
      <c r="K13" s="635"/>
      <c r="L13" s="635"/>
      <c r="M13" s="635"/>
      <c r="N13" s="635"/>
      <c r="O13" s="261" t="s">
        <v>240</v>
      </c>
      <c r="P13" s="636" t="s">
        <v>241</v>
      </c>
      <c r="Q13" s="637"/>
      <c r="R13" s="262" t="str">
        <f>'②入力シート(記入例)'!$C$15</f>
        <v>兵</v>
      </c>
      <c r="S13" s="263" t="str">
        <f>'②入力シート(記入例)'!$D$15</f>
        <v>庫</v>
      </c>
      <c r="T13" s="262" t="str">
        <f>'②入力シート(記入例)'!$E$15</f>
        <v>選</v>
      </c>
      <c r="U13" s="263" t="str">
        <f>'②入力シート(記入例)'!$F$15</f>
        <v>抜</v>
      </c>
      <c r="V13" s="264">
        <f>'②入力シート(記入例)'!$G$15</f>
        <v>0</v>
      </c>
      <c r="W13" s="638" t="s">
        <v>242</v>
      </c>
      <c r="X13" s="639"/>
      <c r="Y13" s="639"/>
      <c r="Z13" s="639"/>
      <c r="AA13" s="639"/>
      <c r="AB13" s="640"/>
      <c r="AC13" s="254"/>
    </row>
    <row r="14" spans="5:29" ht="20.25" customHeight="1">
      <c r="E14" s="252"/>
      <c r="F14" s="608" t="s">
        <v>243</v>
      </c>
      <c r="G14" s="609"/>
      <c r="H14" s="265" t="s">
        <v>244</v>
      </c>
      <c r="I14" s="614" t="str">
        <f>'②入力シート(記入例)'!$C$16</f>
        <v>１２３－１２３４</v>
      </c>
      <c r="J14" s="614"/>
      <c r="K14" s="614"/>
      <c r="L14" s="614"/>
      <c r="M14" s="614"/>
      <c r="N14" s="614"/>
      <c r="O14" s="615"/>
      <c r="P14" s="616" t="s">
        <v>245</v>
      </c>
      <c r="Q14" s="617"/>
      <c r="R14" s="622" t="str">
        <f>'②入力シート(記入例)'!$C$18</f>
        <v>０１２０－３４５－６７８９</v>
      </c>
      <c r="S14" s="623"/>
      <c r="T14" s="623"/>
      <c r="U14" s="623"/>
      <c r="V14" s="623"/>
      <c r="W14" s="623"/>
      <c r="X14" s="623"/>
      <c r="Y14" s="623"/>
      <c r="Z14" s="623"/>
      <c r="AA14" s="623"/>
      <c r="AB14" s="624"/>
      <c r="AC14" s="254"/>
    </row>
    <row r="15" spans="5:29" ht="45" customHeight="1">
      <c r="E15" s="252"/>
      <c r="F15" s="608"/>
      <c r="G15" s="609"/>
      <c r="H15" s="631" t="str">
        <f>'②入力シート(記入例)'!$C$17</f>
        <v>兵庫県甲子園市甲子園球場１－２</v>
      </c>
      <c r="I15" s="631"/>
      <c r="J15" s="631"/>
      <c r="K15" s="631"/>
      <c r="L15" s="631"/>
      <c r="M15" s="631"/>
      <c r="N15" s="631"/>
      <c r="O15" s="631"/>
      <c r="P15" s="618"/>
      <c r="Q15" s="619"/>
      <c r="R15" s="625"/>
      <c r="S15" s="626"/>
      <c r="T15" s="626"/>
      <c r="U15" s="626"/>
      <c r="V15" s="626"/>
      <c r="W15" s="626"/>
      <c r="X15" s="626"/>
      <c r="Y15" s="626"/>
      <c r="Z15" s="626"/>
      <c r="AA15" s="626"/>
      <c r="AB15" s="627"/>
      <c r="AC15" s="254"/>
    </row>
    <row r="16" spans="5:29" ht="19.5" customHeight="1">
      <c r="E16" s="252"/>
      <c r="F16" s="608"/>
      <c r="G16" s="609"/>
      <c r="H16" s="631"/>
      <c r="I16" s="631"/>
      <c r="J16" s="631"/>
      <c r="K16" s="631"/>
      <c r="L16" s="631"/>
      <c r="M16" s="631"/>
      <c r="N16" s="631"/>
      <c r="O16" s="631"/>
      <c r="P16" s="620"/>
      <c r="Q16" s="621"/>
      <c r="R16" s="628"/>
      <c r="S16" s="629"/>
      <c r="T16" s="629"/>
      <c r="U16" s="629"/>
      <c r="V16" s="629"/>
      <c r="W16" s="629"/>
      <c r="X16" s="629"/>
      <c r="Y16" s="629"/>
      <c r="Z16" s="629"/>
      <c r="AA16" s="629"/>
      <c r="AB16" s="630"/>
      <c r="AC16" s="254"/>
    </row>
    <row r="17" spans="5:29" ht="19.5" customHeight="1">
      <c r="E17" s="252"/>
      <c r="F17" s="608" t="s">
        <v>69</v>
      </c>
      <c r="G17" s="609"/>
      <c r="H17" s="610" t="str">
        <f>'②入力シート(記入例)'!$C$25</f>
        <v>カワニシ</v>
      </c>
      <c r="I17" s="611"/>
      <c r="J17" s="611"/>
      <c r="K17" s="611"/>
      <c r="L17" s="599" t="str">
        <f>'②入力シート(記入例)'!$G$25</f>
        <v>ヨウヘイ</v>
      </c>
      <c r="M17" s="599"/>
      <c r="N17" s="599"/>
      <c r="O17" s="612"/>
      <c r="P17" s="609" t="s">
        <v>69</v>
      </c>
      <c r="Q17" s="609"/>
      <c r="R17" s="610" t="str">
        <f>'②入力シート(記入例)'!$C$29</f>
        <v>タカサゴ</v>
      </c>
      <c r="S17" s="611"/>
      <c r="T17" s="611"/>
      <c r="U17" s="611"/>
      <c r="V17" s="611"/>
      <c r="W17" s="599" t="str">
        <f>'②入力シート(記入例)'!$G$29</f>
        <v>ユリ</v>
      </c>
      <c r="X17" s="599"/>
      <c r="Y17" s="599"/>
      <c r="Z17" s="599"/>
      <c r="AA17" s="599"/>
      <c r="AB17" s="600"/>
      <c r="AC17" s="254"/>
    </row>
    <row r="18" spans="5:29" ht="39" customHeight="1" thickBot="1">
      <c r="E18" s="252"/>
      <c r="F18" s="601" t="s">
        <v>246</v>
      </c>
      <c r="G18" s="602"/>
      <c r="H18" s="603" t="str">
        <f>'②入力シート(記入例)'!$C$26</f>
        <v>川西</v>
      </c>
      <c r="I18" s="604"/>
      <c r="J18" s="604"/>
      <c r="K18" s="604"/>
      <c r="L18" s="605" t="str">
        <f>'②入力シート(記入例)'!$G$26</f>
        <v>陽平</v>
      </c>
      <c r="M18" s="605"/>
      <c r="N18" s="605"/>
      <c r="O18" s="606"/>
      <c r="P18" s="602" t="s">
        <v>247</v>
      </c>
      <c r="Q18" s="602"/>
      <c r="R18" s="603" t="str">
        <f>'②入力シート(記入例)'!$C$30</f>
        <v>高砂</v>
      </c>
      <c r="S18" s="604"/>
      <c r="T18" s="604"/>
      <c r="U18" s="604"/>
      <c r="V18" s="604"/>
      <c r="W18" s="605" t="str">
        <f>'②入力シート(記入例)'!$G$30</f>
        <v>百合</v>
      </c>
      <c r="X18" s="605"/>
      <c r="Y18" s="605"/>
      <c r="Z18" s="605"/>
      <c r="AA18" s="605"/>
      <c r="AB18" s="607"/>
      <c r="AC18" s="254"/>
    </row>
    <row r="19" spans="5:29" ht="15" customHeight="1">
      <c r="E19" s="252"/>
      <c r="F19" s="266"/>
      <c r="G19" s="266"/>
      <c r="J19" s="242"/>
      <c r="K19" s="242"/>
      <c r="L19" s="242"/>
      <c r="M19" s="242"/>
      <c r="AC19" s="254"/>
    </row>
    <row r="20" spans="5:29" s="249" customFormat="1" ht="30" customHeight="1" thickBot="1">
      <c r="E20" s="250"/>
      <c r="F20" s="267" t="s">
        <v>248</v>
      </c>
      <c r="G20" s="267"/>
      <c r="H20" s="267"/>
      <c r="J20" s="595" t="s">
        <v>249</v>
      </c>
      <c r="K20" s="595"/>
      <c r="L20" s="595"/>
      <c r="M20" s="595"/>
      <c r="N20" s="595"/>
      <c r="O20" s="595"/>
      <c r="P20" s="595"/>
      <c r="Q20" s="595"/>
      <c r="R20" s="595"/>
      <c r="S20" s="595"/>
      <c r="T20" s="595"/>
      <c r="U20" s="595"/>
      <c r="V20" s="595"/>
      <c r="W20" s="595"/>
      <c r="X20" s="595"/>
      <c r="Y20" s="595"/>
      <c r="Z20" s="595"/>
      <c r="AA20" s="595"/>
      <c r="AB20" s="595"/>
      <c r="AC20" s="251"/>
    </row>
    <row r="21" spans="5:29" ht="27.75" customHeight="1">
      <c r="E21" s="252"/>
      <c r="F21" s="268" t="s">
        <v>250</v>
      </c>
      <c r="G21" s="583" t="s">
        <v>251</v>
      </c>
      <c r="H21" s="583"/>
      <c r="I21" s="583"/>
      <c r="J21" s="583"/>
      <c r="K21" s="583"/>
      <c r="L21" s="583"/>
      <c r="M21" s="583"/>
      <c r="N21" s="584"/>
      <c r="O21" s="585" t="s">
        <v>252</v>
      </c>
      <c r="P21" s="586"/>
      <c r="Q21" s="586"/>
      <c r="R21" s="586"/>
      <c r="S21" s="586"/>
      <c r="T21" s="587"/>
      <c r="U21" s="269" t="s">
        <v>253</v>
      </c>
      <c r="V21" s="270" t="s">
        <v>254</v>
      </c>
      <c r="W21" s="583" t="s">
        <v>255</v>
      </c>
      <c r="X21" s="583"/>
      <c r="Y21" s="583"/>
      <c r="Z21" s="583"/>
      <c r="AA21" s="583"/>
      <c r="AB21" s="588"/>
      <c r="AC21" s="254"/>
    </row>
    <row r="22" spans="5:29" ht="27.75" customHeight="1">
      <c r="E22" s="252"/>
      <c r="F22" s="271">
        <v>1</v>
      </c>
      <c r="G22" s="596" t="str">
        <f>'②入力シート(記入例)'!$AY$29</f>
        <v>伊丹　華子</v>
      </c>
      <c r="H22" s="597"/>
      <c r="I22" s="597"/>
      <c r="J22" s="597"/>
      <c r="K22" s="597"/>
      <c r="L22" s="597"/>
      <c r="M22" s="597"/>
      <c r="N22" s="598"/>
      <c r="O22" s="596" t="str">
        <f>'②入力シート(記入例)'!$AZ$29</f>
        <v>イタミ　ハナコ</v>
      </c>
      <c r="P22" s="597"/>
      <c r="Q22" s="597"/>
      <c r="R22" s="597"/>
      <c r="S22" s="597"/>
      <c r="T22" s="598"/>
      <c r="U22" s="272">
        <f>'②入力シート(記入例)'!$BB$29</f>
        <v>2</v>
      </c>
      <c r="V22" s="273">
        <f>'②入力シート(記入例)'!$BJ$29</f>
        <v>17</v>
      </c>
      <c r="W22" s="274" t="s">
        <v>256</v>
      </c>
      <c r="X22" s="275">
        <f>'②入力シート(記入例)'!$BD$29</f>
        <v>38718</v>
      </c>
      <c r="Y22" s="276" t="s">
        <v>257</v>
      </c>
      <c r="Z22" s="277">
        <f>'②入力シート(記入例)'!$BF$29</f>
        <v>8</v>
      </c>
      <c r="AA22" s="276" t="s">
        <v>257</v>
      </c>
      <c r="AB22" s="278">
        <f>'②入力シート(記入例)'!$BH$29</f>
        <v>20</v>
      </c>
      <c r="AC22" s="254"/>
    </row>
    <row r="23" spans="5:29" ht="27.75" customHeight="1">
      <c r="E23" s="252"/>
      <c r="F23" s="279">
        <v>2</v>
      </c>
      <c r="G23" s="592" t="str">
        <f>'②入力シート(記入例)'!$AY$30</f>
        <v>宝塚　すみれ</v>
      </c>
      <c r="H23" s="593"/>
      <c r="I23" s="593"/>
      <c r="J23" s="593"/>
      <c r="K23" s="593"/>
      <c r="L23" s="593"/>
      <c r="M23" s="593"/>
      <c r="N23" s="594"/>
      <c r="O23" s="592" t="str">
        <f>'②入力シート(記入例)'!$AZ$30</f>
        <v>タカラヅカ　スミレ</v>
      </c>
      <c r="P23" s="593"/>
      <c r="Q23" s="593"/>
      <c r="R23" s="593"/>
      <c r="S23" s="593"/>
      <c r="T23" s="594"/>
      <c r="U23" s="272">
        <f>'②入力シート(記入例)'!$BB$30</f>
        <v>2</v>
      </c>
      <c r="V23" s="273">
        <f>'②入力シート(記入例)'!$BJ$30</f>
        <v>17</v>
      </c>
      <c r="W23" s="280" t="s">
        <v>256</v>
      </c>
      <c r="X23" s="281">
        <f>'②入力シート(記入例)'!$BD$30</f>
        <v>38718</v>
      </c>
      <c r="Y23" s="282" t="s">
        <v>257</v>
      </c>
      <c r="Z23" s="283">
        <f>'②入力シート(記入例)'!$BF$30</f>
        <v>5</v>
      </c>
      <c r="AA23" s="282" t="s">
        <v>257</v>
      </c>
      <c r="AB23" s="284">
        <f>'②入力シート(記入例)'!$BH$30</f>
        <v>15</v>
      </c>
      <c r="AC23" s="254"/>
    </row>
    <row r="24" spans="5:29" ht="27.75" customHeight="1">
      <c r="E24" s="252"/>
      <c r="F24" s="279">
        <v>3</v>
      </c>
      <c r="G24" s="592" t="str">
        <f>'②入力シート(記入例)'!$AY$31</f>
        <v>三田　さゆり</v>
      </c>
      <c r="H24" s="593"/>
      <c r="I24" s="593"/>
      <c r="J24" s="593"/>
      <c r="K24" s="593"/>
      <c r="L24" s="593"/>
      <c r="M24" s="593"/>
      <c r="N24" s="594"/>
      <c r="O24" s="592" t="str">
        <f>'②入力シート(記入例)'!$AZ$31</f>
        <v>サンダ　サユリ</v>
      </c>
      <c r="P24" s="593"/>
      <c r="Q24" s="593"/>
      <c r="R24" s="593"/>
      <c r="S24" s="593"/>
      <c r="T24" s="594"/>
      <c r="U24" s="285">
        <f>'②入力シート(記入例)'!$BB$31</f>
        <v>1</v>
      </c>
      <c r="V24" s="286">
        <f>'②入力シート(記入例)'!$BJ$31</f>
        <v>15</v>
      </c>
      <c r="W24" s="287" t="s">
        <v>256</v>
      </c>
      <c r="X24" s="281">
        <f>'②入力シート(記入例)'!$BD$31</f>
        <v>39448</v>
      </c>
      <c r="Y24" s="282" t="s">
        <v>257</v>
      </c>
      <c r="Z24" s="283">
        <f>'②入力シート(記入例)'!$BF$31</f>
        <v>2</v>
      </c>
      <c r="AA24" s="282" t="s">
        <v>257</v>
      </c>
      <c r="AB24" s="284">
        <f>'②入力シート(記入例)'!$BH$31</f>
        <v>10</v>
      </c>
      <c r="AC24" s="254"/>
    </row>
    <row r="25" spans="5:29" ht="27.75" customHeight="1">
      <c r="E25" s="252"/>
      <c r="F25" s="271">
        <v>4</v>
      </c>
      <c r="G25" s="592" t="str">
        <f>'②入力シート(記入例)'!$AY$32</f>
        <v>丹波　惠美</v>
      </c>
      <c r="H25" s="593"/>
      <c r="I25" s="593"/>
      <c r="J25" s="593"/>
      <c r="K25" s="593"/>
      <c r="L25" s="593"/>
      <c r="M25" s="593"/>
      <c r="N25" s="594"/>
      <c r="O25" s="592" t="str">
        <f>'②入力シート(記入例)'!$AZ$32</f>
        <v>タンバ　エミ</v>
      </c>
      <c r="P25" s="593"/>
      <c r="Q25" s="593"/>
      <c r="R25" s="593"/>
      <c r="S25" s="593"/>
      <c r="T25" s="594"/>
      <c r="U25" s="272">
        <f>'②入力シート(記入例)'!$BB$32</f>
        <v>2</v>
      </c>
      <c r="V25" s="273">
        <f>'②入力シート(記入例)'!$BJ$32</f>
        <v>16</v>
      </c>
      <c r="W25" s="288" t="s">
        <v>256</v>
      </c>
      <c r="X25" s="289">
        <f>'②入力シート(記入例)'!$BD$32</f>
        <v>39083</v>
      </c>
      <c r="Y25" s="290" t="s">
        <v>257</v>
      </c>
      <c r="Z25" s="291">
        <f>'②入力シート(記入例)'!$BF$32</f>
        <v>3</v>
      </c>
      <c r="AA25" s="290" t="s">
        <v>257</v>
      </c>
      <c r="AB25" s="292">
        <f>'②入力シート(記入例)'!$BH$32</f>
        <v>17</v>
      </c>
      <c r="AC25" s="254"/>
    </row>
    <row r="26" spans="5:29" ht="27.75" customHeight="1" thickBot="1">
      <c r="E26" s="252"/>
      <c r="F26" s="293">
        <v>5</v>
      </c>
      <c r="G26" s="589" t="str">
        <f>'②入力シート(記入例)'!$AY$33</f>
        <v>猪名川　幸子</v>
      </c>
      <c r="H26" s="590"/>
      <c r="I26" s="590"/>
      <c r="J26" s="590"/>
      <c r="K26" s="590"/>
      <c r="L26" s="590"/>
      <c r="M26" s="590"/>
      <c r="N26" s="591"/>
      <c r="O26" s="589" t="str">
        <f>'②入力シート(記入例)'!$AZ$33</f>
        <v>イナガワ　サチコ</v>
      </c>
      <c r="P26" s="590"/>
      <c r="Q26" s="590"/>
      <c r="R26" s="590"/>
      <c r="S26" s="590"/>
      <c r="T26" s="591"/>
      <c r="U26" s="294">
        <f>'②入力シート(記入例)'!$BB$33</f>
        <v>1</v>
      </c>
      <c r="V26" s="295">
        <f>'②入力シート(記入例)'!$BJ$33</f>
        <v>16</v>
      </c>
      <c r="W26" s="296" t="s">
        <v>256</v>
      </c>
      <c r="X26" s="297">
        <f>'②入力シート(記入例)'!$BD$33</f>
        <v>39083</v>
      </c>
      <c r="Y26" s="298" t="s">
        <v>257</v>
      </c>
      <c r="Z26" s="299">
        <f>'②入力シート(記入例)'!$BF$33</f>
        <v>12</v>
      </c>
      <c r="AA26" s="298" t="s">
        <v>257</v>
      </c>
      <c r="AB26" s="300">
        <f>'②入力シート(記入例)'!$BH$33</f>
        <v>26</v>
      </c>
      <c r="AC26" s="254"/>
    </row>
    <row r="27" spans="5:29" ht="27.75" customHeight="1">
      <c r="E27" s="252"/>
      <c r="F27" s="301"/>
      <c r="G27" s="242"/>
      <c r="H27" s="242"/>
      <c r="I27" s="242"/>
      <c r="J27" s="242"/>
      <c r="K27" s="242"/>
      <c r="L27" s="242"/>
      <c r="M27" s="242"/>
      <c r="N27" s="242"/>
      <c r="O27" s="242"/>
      <c r="P27" s="242"/>
      <c r="Q27" s="242"/>
      <c r="R27" s="242"/>
      <c r="S27" s="242"/>
      <c r="T27" s="242"/>
      <c r="W27" s="302"/>
      <c r="Y27" s="242"/>
      <c r="AA27" s="242"/>
      <c r="AC27" s="254"/>
    </row>
    <row r="28" spans="5:29" ht="27.75" customHeight="1" thickBot="1">
      <c r="E28" s="252"/>
      <c r="F28" s="303" t="s">
        <v>258</v>
      </c>
      <c r="G28" s="303"/>
      <c r="H28" s="303"/>
      <c r="I28" s="255"/>
      <c r="J28" s="249"/>
      <c r="K28" s="249"/>
      <c r="L28" s="249"/>
      <c r="M28" s="249"/>
      <c r="N28" s="249"/>
      <c r="O28" s="249"/>
      <c r="P28" s="249"/>
      <c r="Q28" s="249"/>
      <c r="R28" s="581"/>
      <c r="S28" s="581"/>
      <c r="T28" s="581"/>
      <c r="U28" s="581"/>
      <c r="V28" s="581"/>
      <c r="W28" s="581"/>
      <c r="X28" s="581"/>
      <c r="Y28" s="581"/>
      <c r="Z28" s="581"/>
      <c r="AA28" s="581"/>
      <c r="AB28" s="581"/>
      <c r="AC28" s="254"/>
    </row>
    <row r="29" spans="5:29" ht="26.25" customHeight="1">
      <c r="E29" s="252"/>
      <c r="F29" s="268" t="s">
        <v>250</v>
      </c>
      <c r="G29" s="582" t="s">
        <v>259</v>
      </c>
      <c r="H29" s="583"/>
      <c r="I29" s="583"/>
      <c r="J29" s="583"/>
      <c r="K29" s="583"/>
      <c r="L29" s="583"/>
      <c r="M29" s="583"/>
      <c r="N29" s="584"/>
      <c r="O29" s="585" t="s">
        <v>252</v>
      </c>
      <c r="P29" s="586"/>
      <c r="Q29" s="586"/>
      <c r="R29" s="586"/>
      <c r="S29" s="586"/>
      <c r="T29" s="587"/>
      <c r="U29" s="269" t="s">
        <v>253</v>
      </c>
      <c r="V29" s="270" t="s">
        <v>254</v>
      </c>
      <c r="W29" s="582" t="s">
        <v>255</v>
      </c>
      <c r="X29" s="583"/>
      <c r="Y29" s="583"/>
      <c r="Z29" s="583"/>
      <c r="AA29" s="583"/>
      <c r="AB29" s="588"/>
      <c r="AC29" s="254"/>
    </row>
    <row r="30" spans="5:29" s="249" customFormat="1" ht="26.25" customHeight="1">
      <c r="E30" s="250"/>
      <c r="F30" s="304">
        <v>1</v>
      </c>
      <c r="G30" s="576" t="str">
        <f>'②入力シート(記入例)'!$AY$39</f>
        <v>伊丹　華子</v>
      </c>
      <c r="H30" s="576"/>
      <c r="I30" s="576"/>
      <c r="J30" s="576"/>
      <c r="K30" s="576"/>
      <c r="L30" s="576"/>
      <c r="M30" s="576"/>
      <c r="N30" s="577"/>
      <c r="O30" s="576" t="str">
        <f>'②入力シート(記入例)'!AZ39</f>
        <v>イタミ　ハナコ</v>
      </c>
      <c r="P30" s="576"/>
      <c r="Q30" s="576"/>
      <c r="R30" s="576"/>
      <c r="S30" s="576"/>
      <c r="T30" s="577"/>
      <c r="U30" s="272">
        <f>'②入力シート(記入例)'!$BB$39</f>
        <v>2</v>
      </c>
      <c r="V30" s="273">
        <f>'②入力シート(記入例)'!$BJ$39</f>
        <v>17</v>
      </c>
      <c r="W30" s="288" t="s">
        <v>256</v>
      </c>
      <c r="X30" s="289">
        <f>'②入力シート(記入例)'!$BD$39</f>
        <v>38718</v>
      </c>
      <c r="Y30" s="242" t="s">
        <v>257</v>
      </c>
      <c r="Z30" s="247">
        <f>'②入力シート(記入例)'!$BF$39</f>
        <v>8</v>
      </c>
      <c r="AA30" s="242" t="s">
        <v>257</v>
      </c>
      <c r="AB30" s="278">
        <f>'②入力シート(記入例)'!$BH$39</f>
        <v>20</v>
      </c>
      <c r="AC30" s="251"/>
    </row>
    <row r="31" spans="5:29" ht="28.5" customHeight="1">
      <c r="E31" s="252"/>
      <c r="F31" s="305">
        <v>2</v>
      </c>
      <c r="G31" s="578" t="str">
        <f>'②入力シート(記入例)'!$AY$40</f>
        <v>三田　さゆり</v>
      </c>
      <c r="H31" s="578"/>
      <c r="I31" s="578"/>
      <c r="J31" s="578"/>
      <c r="K31" s="578"/>
      <c r="L31" s="578"/>
      <c r="M31" s="578"/>
      <c r="N31" s="579"/>
      <c r="O31" s="578" t="str">
        <f>'②入力シート(記入例)'!AZ40</f>
        <v>サンダ　サユリ</v>
      </c>
      <c r="P31" s="578"/>
      <c r="Q31" s="578"/>
      <c r="R31" s="578"/>
      <c r="S31" s="578"/>
      <c r="T31" s="579"/>
      <c r="U31" s="306">
        <f>'②入力シート(記入例)'!$BB$40</f>
        <v>1</v>
      </c>
      <c r="V31" s="307">
        <f>'②入力シート(記入例)'!$BJ$40</f>
        <v>15</v>
      </c>
      <c r="W31" s="308" t="s">
        <v>256</v>
      </c>
      <c r="X31" s="309">
        <f>'②入力シート(記入例)'!$BD$40</f>
        <v>39448</v>
      </c>
      <c r="Y31" s="310" t="s">
        <v>257</v>
      </c>
      <c r="Z31" s="311">
        <f>'②入力シート(記入例)'!$BF$40</f>
        <v>2</v>
      </c>
      <c r="AA31" s="310" t="s">
        <v>257</v>
      </c>
      <c r="AB31" s="312">
        <f>'②入力シート(記入例)'!$BH$40</f>
        <v>10</v>
      </c>
      <c r="AC31" s="254"/>
    </row>
    <row r="32" spans="5:29" ht="28.5" customHeight="1" thickBot="1">
      <c r="E32" s="252"/>
      <c r="F32" s="293">
        <v>3</v>
      </c>
      <c r="G32" s="571" t="str">
        <f>'②入力シート(記入例)'!$AY$41</f>
        <v/>
      </c>
      <c r="H32" s="571"/>
      <c r="I32" s="571"/>
      <c r="J32" s="571"/>
      <c r="K32" s="571"/>
      <c r="L32" s="571"/>
      <c r="M32" s="571"/>
      <c r="N32" s="572"/>
      <c r="O32" s="571" t="str">
        <f>'②入力シート(記入例)'!$AZ$41</f>
        <v/>
      </c>
      <c r="P32" s="571"/>
      <c r="Q32" s="571"/>
      <c r="R32" s="571"/>
      <c r="S32" s="571"/>
      <c r="T32" s="572"/>
      <c r="U32" s="313" t="str">
        <f>'②入力シート(記入例)'!$BB$41</f>
        <v/>
      </c>
      <c r="V32" s="314" t="str">
        <f>'②入力シート(記入例)'!$BJ$41</f>
        <v/>
      </c>
      <c r="W32" s="296" t="s">
        <v>256</v>
      </c>
      <c r="X32" s="315" t="str">
        <f>'②入力シート(記入例)'!$BD$41</f>
        <v/>
      </c>
      <c r="Y32" s="298" t="s">
        <v>257</v>
      </c>
      <c r="Z32" s="316" t="str">
        <f>'②入力シート(記入例)'!$BF$41</f>
        <v/>
      </c>
      <c r="AA32" s="298" t="s">
        <v>257</v>
      </c>
      <c r="AB32" s="317" t="str">
        <f>'②入力シート(記入例)'!$BH$41</f>
        <v/>
      </c>
      <c r="AC32" s="254"/>
    </row>
    <row r="33" spans="3:29" ht="28.5" customHeight="1">
      <c r="E33" s="252"/>
      <c r="F33" s="255"/>
      <c r="G33" s="249"/>
      <c r="H33" s="249"/>
      <c r="I33" s="249"/>
      <c r="J33" s="249"/>
      <c r="K33" s="249"/>
      <c r="L33" s="249"/>
      <c r="M33" s="249"/>
      <c r="N33" s="249"/>
      <c r="O33" s="249"/>
      <c r="P33" s="249"/>
      <c r="Q33" s="249"/>
      <c r="R33" s="249"/>
      <c r="S33" s="249"/>
      <c r="T33" s="249"/>
      <c r="U33" s="249"/>
      <c r="V33" s="249"/>
      <c r="W33" s="249"/>
      <c r="X33" s="249"/>
      <c r="Y33" s="249"/>
      <c r="Z33" s="249"/>
      <c r="AA33" s="249"/>
      <c r="AB33" s="249"/>
      <c r="AC33" s="254"/>
    </row>
    <row r="34" spans="3:29" ht="28.5" customHeight="1" thickBot="1">
      <c r="E34" s="252"/>
      <c r="F34" s="580" t="s">
        <v>260</v>
      </c>
      <c r="G34" s="580"/>
      <c r="H34" s="580"/>
      <c r="I34" s="580"/>
      <c r="J34" s="249"/>
      <c r="K34" s="249"/>
      <c r="L34" s="249"/>
      <c r="M34" s="249"/>
      <c r="N34" s="249"/>
      <c r="O34" s="249"/>
      <c r="P34" s="249"/>
      <c r="Q34" s="249"/>
      <c r="R34" s="581"/>
      <c r="S34" s="581"/>
      <c r="T34" s="581"/>
      <c r="U34" s="581"/>
      <c r="V34" s="581"/>
      <c r="W34" s="581"/>
      <c r="X34" s="581"/>
      <c r="Y34" s="581"/>
      <c r="Z34" s="581"/>
      <c r="AA34" s="581"/>
      <c r="AB34" s="581"/>
      <c r="AC34" s="254"/>
    </row>
    <row r="35" spans="3:29" ht="28.5" customHeight="1">
      <c r="E35" s="252"/>
      <c r="F35" s="268" t="s">
        <v>250</v>
      </c>
      <c r="G35" s="582" t="s">
        <v>259</v>
      </c>
      <c r="H35" s="583"/>
      <c r="I35" s="583"/>
      <c r="J35" s="583"/>
      <c r="K35" s="583"/>
      <c r="L35" s="583"/>
      <c r="M35" s="583"/>
      <c r="N35" s="584"/>
      <c r="O35" s="585" t="s">
        <v>252</v>
      </c>
      <c r="P35" s="586"/>
      <c r="Q35" s="586"/>
      <c r="R35" s="586"/>
      <c r="S35" s="586"/>
      <c r="T35" s="587"/>
      <c r="U35" s="269" t="s">
        <v>253</v>
      </c>
      <c r="V35" s="270" t="s">
        <v>254</v>
      </c>
      <c r="W35" s="582" t="s">
        <v>255</v>
      </c>
      <c r="X35" s="583"/>
      <c r="Y35" s="583"/>
      <c r="Z35" s="583"/>
      <c r="AA35" s="583"/>
      <c r="AB35" s="588"/>
      <c r="AC35" s="254"/>
    </row>
    <row r="36" spans="3:29" ht="28.5" customHeight="1">
      <c r="E36" s="252"/>
      <c r="F36" s="304">
        <v>1</v>
      </c>
      <c r="G36" s="576" t="str">
        <f>'②入力シート(記入例)'!$AY$44</f>
        <v>福崎　健</v>
      </c>
      <c r="H36" s="576"/>
      <c r="I36" s="576"/>
      <c r="J36" s="576"/>
      <c r="K36" s="576"/>
      <c r="L36" s="576"/>
      <c r="M36" s="576"/>
      <c r="N36" s="577"/>
      <c r="O36" s="576" t="str">
        <f>'②入力シート(記入例)'!$AZ$44</f>
        <v>フクサキ　ケン</v>
      </c>
      <c r="P36" s="576"/>
      <c r="Q36" s="576"/>
      <c r="R36" s="576"/>
      <c r="S36" s="576"/>
      <c r="T36" s="577"/>
      <c r="U36" s="272">
        <f>'②入力シート(記入例)'!$BB$44</f>
        <v>1</v>
      </c>
      <c r="V36" s="273">
        <f>'②入力シート(記入例)'!$BJ$44</f>
        <v>16</v>
      </c>
      <c r="W36" s="288" t="s">
        <v>256</v>
      </c>
      <c r="X36" s="289">
        <f>'②入力シート(記入例)'!$BD$44</f>
        <v>39083</v>
      </c>
      <c r="Y36" s="242" t="s">
        <v>257</v>
      </c>
      <c r="Z36" s="247">
        <f>'②入力シート(記入例)'!$BF$44</f>
        <v>9</v>
      </c>
      <c r="AA36" s="242" t="s">
        <v>257</v>
      </c>
      <c r="AB36" s="278">
        <f>'②入力シート(記入例)'!$BH$44</f>
        <v>5</v>
      </c>
      <c r="AC36" s="254"/>
    </row>
    <row r="37" spans="3:29" ht="28.5" customHeight="1" thickBot="1">
      <c r="E37" s="252"/>
      <c r="F37" s="293">
        <v>2</v>
      </c>
      <c r="G37" s="571" t="str">
        <f>'②入力シート(記入例)'!$AY$45</f>
        <v/>
      </c>
      <c r="H37" s="571"/>
      <c r="I37" s="571"/>
      <c r="J37" s="571"/>
      <c r="K37" s="571"/>
      <c r="L37" s="571"/>
      <c r="M37" s="571"/>
      <c r="N37" s="572"/>
      <c r="O37" s="571" t="str">
        <f>'②入力シート(記入例)'!$AZ$45</f>
        <v/>
      </c>
      <c r="P37" s="571"/>
      <c r="Q37" s="571"/>
      <c r="R37" s="571"/>
      <c r="S37" s="571"/>
      <c r="T37" s="572"/>
      <c r="U37" s="313" t="str">
        <f>'②入力シート(記入例)'!$BB$45</f>
        <v/>
      </c>
      <c r="V37" s="314" t="str">
        <f>'②入力シート(記入例)'!$BJ$45</f>
        <v/>
      </c>
      <c r="W37" s="296" t="s">
        <v>256</v>
      </c>
      <c r="X37" s="315" t="str">
        <f>'②入力シート(記入例)'!$BD$45</f>
        <v/>
      </c>
      <c r="Y37" s="298" t="s">
        <v>257</v>
      </c>
      <c r="Z37" s="316" t="str">
        <f>'②入力シート(記入例)'!$BF$45</f>
        <v/>
      </c>
      <c r="AA37" s="298" t="s">
        <v>257</v>
      </c>
      <c r="AB37" s="317" t="str">
        <f>'②入力シート(記入例)'!$BH$45</f>
        <v/>
      </c>
      <c r="AC37" s="254"/>
    </row>
    <row r="38" spans="3:29" ht="28.5" customHeight="1">
      <c r="E38" s="252"/>
      <c r="F38" s="318"/>
      <c r="R38" s="249"/>
      <c r="AC38" s="254"/>
    </row>
    <row r="39" spans="3:29" ht="28.5" customHeight="1">
      <c r="E39" s="252"/>
      <c r="F39" s="573" t="s">
        <v>261</v>
      </c>
      <c r="G39" s="574"/>
      <c r="H39" s="574"/>
      <c r="I39" s="574"/>
      <c r="J39" s="574"/>
      <c r="K39" s="574"/>
      <c r="L39" s="574"/>
      <c r="M39" s="574"/>
      <c r="N39" s="574"/>
      <c r="O39" s="574"/>
      <c r="P39" s="574"/>
      <c r="Q39" s="574"/>
      <c r="R39" s="574"/>
      <c r="S39" s="574"/>
      <c r="T39" s="574"/>
      <c r="U39" s="574"/>
      <c r="V39" s="574"/>
      <c r="W39" s="574"/>
      <c r="X39" s="574"/>
      <c r="Y39" s="574"/>
      <c r="Z39" s="574"/>
      <c r="AA39" s="574"/>
      <c r="AB39" s="574"/>
      <c r="AC39" s="254"/>
    </row>
    <row r="40" spans="3:29" ht="28.5" customHeight="1">
      <c r="C40" s="256"/>
      <c r="D40" s="256"/>
      <c r="E40" s="257"/>
      <c r="F40" s="256" t="s">
        <v>262</v>
      </c>
      <c r="G40" s="256"/>
      <c r="H40" s="256"/>
      <c r="I40" s="256"/>
      <c r="J40" s="256"/>
      <c r="K40" s="256"/>
      <c r="L40" s="256"/>
      <c r="M40" s="256"/>
      <c r="N40" s="256"/>
      <c r="O40" s="256"/>
      <c r="P40" s="256"/>
      <c r="Q40" s="256"/>
      <c r="R40" s="256"/>
      <c r="S40" s="256"/>
      <c r="T40" s="256"/>
      <c r="U40" s="256"/>
      <c r="V40" s="256"/>
      <c r="W40" s="256"/>
      <c r="X40" s="256"/>
      <c r="AC40" s="254"/>
    </row>
    <row r="41" spans="3:29" ht="26.25" customHeight="1">
      <c r="E41" s="252"/>
      <c r="F41" s="575" t="s">
        <v>263</v>
      </c>
      <c r="G41" s="575"/>
      <c r="H41" s="575"/>
      <c r="I41" s="575"/>
      <c r="J41" s="575"/>
      <c r="K41" s="575"/>
      <c r="L41" s="575"/>
      <c r="M41" s="575"/>
      <c r="N41" s="575"/>
      <c r="O41" s="575"/>
      <c r="P41" s="575"/>
      <c r="Q41" s="575"/>
      <c r="R41" s="575"/>
      <c r="S41" s="575"/>
      <c r="T41" s="575"/>
      <c r="U41" s="575"/>
      <c r="V41" s="575"/>
      <c r="W41" s="575"/>
      <c r="X41" s="575"/>
      <c r="Y41" s="575"/>
      <c r="Z41" s="575"/>
      <c r="AA41" s="575"/>
      <c r="AB41" s="575"/>
      <c r="AC41" s="254"/>
    </row>
    <row r="42" spans="3:29" ht="26.25" customHeight="1">
      <c r="E42" s="252"/>
      <c r="F42" s="575" t="s">
        <v>264</v>
      </c>
      <c r="G42" s="575"/>
      <c r="H42" s="575"/>
      <c r="I42" s="575"/>
      <c r="J42" s="575"/>
      <c r="K42" s="575"/>
      <c r="L42" s="575"/>
      <c r="M42" s="575"/>
      <c r="N42" s="575"/>
      <c r="O42" s="575"/>
      <c r="P42" s="575"/>
      <c r="Q42" s="575"/>
      <c r="R42" s="575"/>
      <c r="S42" s="575"/>
      <c r="T42" s="575"/>
      <c r="U42" s="575"/>
      <c r="V42" s="575"/>
      <c r="W42" s="575"/>
      <c r="X42" s="575"/>
      <c r="Y42" s="575"/>
      <c r="Z42" s="575"/>
      <c r="AA42" s="575"/>
      <c r="AB42" s="575"/>
      <c r="AC42" s="254"/>
    </row>
    <row r="43" spans="3:29" ht="28.5" customHeight="1">
      <c r="E43" s="252"/>
      <c r="AC43" s="254"/>
    </row>
    <row r="44" spans="3:29" ht="23.25" customHeight="1">
      <c r="E44" s="252"/>
      <c r="AC44" s="254"/>
    </row>
    <row r="45" spans="3:29">
      <c r="E45" s="252"/>
      <c r="AC45" s="254"/>
    </row>
    <row r="46" spans="3:29">
      <c r="E46" s="252"/>
      <c r="AC46" s="254"/>
    </row>
    <row r="47" spans="3:29">
      <c r="E47" s="319"/>
      <c r="F47" s="290"/>
      <c r="G47" s="320"/>
      <c r="H47" s="320"/>
      <c r="I47" s="320"/>
      <c r="J47" s="320"/>
      <c r="K47" s="320"/>
      <c r="L47" s="320"/>
      <c r="M47" s="320"/>
      <c r="N47" s="320"/>
      <c r="O47" s="320"/>
      <c r="P47" s="320"/>
      <c r="Q47" s="320"/>
      <c r="R47" s="320"/>
      <c r="S47" s="320"/>
      <c r="T47" s="320"/>
      <c r="U47" s="320"/>
      <c r="V47" s="320"/>
      <c r="W47" s="320"/>
      <c r="X47" s="320"/>
      <c r="Y47" s="320"/>
      <c r="Z47" s="320"/>
      <c r="AA47" s="320"/>
      <c r="AB47" s="320"/>
      <c r="AC47" s="321"/>
    </row>
  </sheetData>
  <sheetProtection algorithmName="SHA-512" hashValue="vMUymHgpLXtbsEbDmGToz974EeK0lmyWozi+WUN9J5XdyVv44kUC5YIjqOhqoirvjUdCBdbfCRFp8VBC3OhoWw==" saltValue="aENSYlDo0AE1bCLRcTr1dw==" spinCount="100000" sheet="1" objects="1" scenarios="1"/>
  <mergeCells count="71">
    <mergeCell ref="F9:K9"/>
    <mergeCell ref="L9:N9"/>
    <mergeCell ref="O9:R9"/>
    <mergeCell ref="S9:U9"/>
    <mergeCell ref="F12:G12"/>
    <mergeCell ref="H12:N12"/>
    <mergeCell ref="P12:Q12"/>
    <mergeCell ref="R12:V12"/>
    <mergeCell ref="F1:X2"/>
    <mergeCell ref="Y2:AA2"/>
    <mergeCell ref="F3:X4"/>
    <mergeCell ref="Y3:AA3"/>
    <mergeCell ref="F6:O6"/>
    <mergeCell ref="W12:AB12"/>
    <mergeCell ref="F14:G16"/>
    <mergeCell ref="I14:O14"/>
    <mergeCell ref="P14:Q16"/>
    <mergeCell ref="R14:AB16"/>
    <mergeCell ref="H15:O16"/>
    <mergeCell ref="F13:G13"/>
    <mergeCell ref="H13:N13"/>
    <mergeCell ref="P13:Q13"/>
    <mergeCell ref="W13:AB13"/>
    <mergeCell ref="W17:AB17"/>
    <mergeCell ref="F18:G18"/>
    <mergeCell ref="H18:K18"/>
    <mergeCell ref="L18:O18"/>
    <mergeCell ref="P18:Q18"/>
    <mergeCell ref="R18:V18"/>
    <mergeCell ref="W18:AB18"/>
    <mergeCell ref="F17:G17"/>
    <mergeCell ref="H17:K17"/>
    <mergeCell ref="L17:O17"/>
    <mergeCell ref="P17:Q17"/>
    <mergeCell ref="R17:V17"/>
    <mergeCell ref="J20:AB20"/>
    <mergeCell ref="G21:N21"/>
    <mergeCell ref="O21:T21"/>
    <mergeCell ref="W21:AB21"/>
    <mergeCell ref="G22:N22"/>
    <mergeCell ref="O22:T22"/>
    <mergeCell ref="G23:N23"/>
    <mergeCell ref="O23:T23"/>
    <mergeCell ref="G24:N24"/>
    <mergeCell ref="O24:T24"/>
    <mergeCell ref="G25:N25"/>
    <mergeCell ref="O25:T25"/>
    <mergeCell ref="G26:N26"/>
    <mergeCell ref="O26:T26"/>
    <mergeCell ref="R28:AB28"/>
    <mergeCell ref="G29:N29"/>
    <mergeCell ref="O29:T29"/>
    <mergeCell ref="W29:AB29"/>
    <mergeCell ref="G36:N36"/>
    <mergeCell ref="O36:T36"/>
    <mergeCell ref="G30:N30"/>
    <mergeCell ref="O30:T30"/>
    <mergeCell ref="G31:N31"/>
    <mergeCell ref="O31:T31"/>
    <mergeCell ref="G32:N32"/>
    <mergeCell ref="O32:T32"/>
    <mergeCell ref="F34:I34"/>
    <mergeCell ref="R34:AB34"/>
    <mergeCell ref="G35:N35"/>
    <mergeCell ref="O35:T35"/>
    <mergeCell ref="W35:AB35"/>
    <mergeCell ref="G37:N37"/>
    <mergeCell ref="O37:T37"/>
    <mergeCell ref="F39:AB39"/>
    <mergeCell ref="F41:AB41"/>
    <mergeCell ref="F42:AB42"/>
  </mergeCells>
  <phoneticPr fontId="2"/>
  <conditionalFormatting sqref="R13:V13">
    <cfRule type="cellIs" dxfId="29" priority="1" operator="equal">
      <formula>0</formula>
    </cfRule>
  </conditionalFormatting>
  <printOptions horizontalCentered="1"/>
  <pageMargins left="0.23622047244094491" right="0.19685039370078741"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X43"/>
  <sheetViews>
    <sheetView showGridLines="0" zoomScaleNormal="100" zoomScaleSheetLayoutView="70" workbookViewId="0">
      <selection activeCell="D15" sqref="D15:K16"/>
    </sheetView>
  </sheetViews>
  <sheetFormatPr defaultColWidth="8" defaultRowHeight="12"/>
  <cols>
    <col min="1" max="1" width="15.25" style="244" customWidth="1"/>
    <col min="2" max="2" width="5.25" style="242" customWidth="1"/>
    <col min="3" max="24" width="5.25" style="244" customWidth="1"/>
    <col min="25" max="26" width="4.5" style="244" customWidth="1"/>
    <col min="27" max="16384" width="8" style="244"/>
  </cols>
  <sheetData>
    <row r="1" spans="2:24" s="232" customFormat="1" ht="26.25" customHeight="1" thickBot="1">
      <c r="B1" s="642" t="s">
        <v>265</v>
      </c>
      <c r="C1" s="642"/>
      <c r="D1" s="642"/>
      <c r="E1" s="642"/>
      <c r="F1" s="642"/>
      <c r="G1" s="642"/>
      <c r="H1" s="642"/>
      <c r="I1" s="642"/>
      <c r="J1" s="642"/>
      <c r="K1" s="642"/>
      <c r="L1" s="642"/>
      <c r="M1" s="642"/>
      <c r="N1" s="642"/>
      <c r="O1" s="642"/>
      <c r="P1" s="642"/>
      <c r="Q1" s="642"/>
      <c r="R1" s="642"/>
      <c r="S1" s="642"/>
      <c r="T1" s="642"/>
    </row>
    <row r="2" spans="2:24" s="232" customFormat="1" ht="15" customHeight="1">
      <c r="B2" s="642"/>
      <c r="C2" s="642"/>
      <c r="D2" s="642"/>
      <c r="E2" s="642"/>
      <c r="F2" s="642"/>
      <c r="G2" s="642"/>
      <c r="H2" s="642"/>
      <c r="I2" s="642"/>
      <c r="J2" s="642"/>
      <c r="K2" s="642"/>
      <c r="L2" s="642"/>
      <c r="M2" s="642"/>
      <c r="N2" s="642"/>
      <c r="O2" s="642"/>
      <c r="P2" s="642"/>
      <c r="Q2" s="642"/>
      <c r="R2" s="642"/>
      <c r="S2" s="642"/>
      <c r="T2" s="642"/>
      <c r="U2" s="643" t="s">
        <v>233</v>
      </c>
      <c r="V2" s="644"/>
      <c r="W2" s="645"/>
    </row>
    <row r="3" spans="2:24" s="238" customFormat="1" ht="30" customHeight="1" thickBot="1">
      <c r="B3" s="646" t="s">
        <v>234</v>
      </c>
      <c r="C3" s="646"/>
      <c r="D3" s="646"/>
      <c r="E3" s="646"/>
      <c r="F3" s="646"/>
      <c r="G3" s="646"/>
      <c r="H3" s="646"/>
      <c r="I3" s="646"/>
      <c r="J3" s="646"/>
      <c r="K3" s="646"/>
      <c r="L3" s="646"/>
      <c r="M3" s="646"/>
      <c r="N3" s="646"/>
      <c r="O3" s="646"/>
      <c r="P3" s="646"/>
      <c r="Q3" s="646"/>
      <c r="R3" s="646"/>
      <c r="S3" s="646"/>
      <c r="T3" s="646"/>
      <c r="U3" s="707">
        <f>'③入力シート（こちらへ入力）'!$C$8</f>
        <v>0</v>
      </c>
      <c r="V3" s="708"/>
      <c r="W3" s="709"/>
    </row>
    <row r="4" spans="2:24" s="238" customFormat="1" ht="15" customHeight="1">
      <c r="B4" s="646"/>
      <c r="C4" s="646"/>
      <c r="D4" s="646"/>
      <c r="E4" s="646"/>
      <c r="F4" s="646"/>
      <c r="G4" s="646"/>
      <c r="H4" s="646"/>
      <c r="I4" s="646"/>
      <c r="J4" s="646"/>
      <c r="K4" s="646"/>
      <c r="L4" s="646"/>
      <c r="M4" s="646"/>
      <c r="N4" s="646"/>
      <c r="O4" s="646"/>
      <c r="P4" s="646"/>
      <c r="Q4" s="646"/>
      <c r="R4" s="646"/>
      <c r="S4" s="646"/>
      <c r="T4" s="646"/>
      <c r="U4" s="241"/>
      <c r="V4" s="241"/>
      <c r="W4" s="241"/>
    </row>
    <row r="5" spans="2:24" s="238" customFormat="1" ht="22.5" customHeight="1">
      <c r="B5" s="242"/>
      <c r="C5" s="243"/>
      <c r="F5" s="244"/>
      <c r="G5" s="245"/>
      <c r="H5" s="245"/>
      <c r="I5" s="245"/>
      <c r="P5" s="246" t="s">
        <v>235</v>
      </c>
      <c r="Q5" s="322">
        <f>'③入力シート（こちらへ入力）'!D6</f>
        <v>0</v>
      </c>
      <c r="R5" s="248" t="s">
        <v>62</v>
      </c>
      <c r="S5" s="322">
        <f>'③入力シート（こちらへ入力）'!$F$6</f>
        <v>0</v>
      </c>
      <c r="T5" s="248" t="s">
        <v>63</v>
      </c>
      <c r="U5" s="322">
        <f>'③入力シート（こちらへ入力）'!$H$6</f>
        <v>0</v>
      </c>
      <c r="V5" s="248" t="s">
        <v>61</v>
      </c>
    </row>
    <row r="6" spans="2:24" s="249" customFormat="1" ht="22.5" customHeight="1">
      <c r="B6" s="581"/>
      <c r="C6" s="581"/>
      <c r="D6" s="581"/>
      <c r="E6" s="581"/>
      <c r="F6" s="581"/>
      <c r="G6" s="581"/>
      <c r="H6" s="581"/>
      <c r="I6" s="581"/>
      <c r="J6" s="581"/>
      <c r="K6" s="581"/>
    </row>
    <row r="7" spans="2:24" ht="15" customHeight="1">
      <c r="B7" s="253"/>
      <c r="C7" s="253"/>
    </row>
    <row r="8" spans="2:24" s="249" customFormat="1" ht="22.5" customHeight="1">
      <c r="B8" s="255" t="s">
        <v>236</v>
      </c>
      <c r="C8" s="255"/>
    </row>
    <row r="9" spans="2:24" s="256" customFormat="1" ht="37.5" customHeight="1">
      <c r="B9" s="710">
        <f>'③入力シート（こちらへ入力）'!$C$13</f>
        <v>0</v>
      </c>
      <c r="C9" s="710"/>
      <c r="D9" s="710"/>
      <c r="E9" s="710"/>
      <c r="F9" s="710"/>
      <c r="G9" s="710"/>
      <c r="H9" s="651" t="s">
        <v>237</v>
      </c>
      <c r="I9" s="651"/>
      <c r="J9" s="651"/>
      <c r="K9" s="711">
        <f>'③入力シート（こちらへ入力）'!$C$21</f>
        <v>0</v>
      </c>
      <c r="L9" s="711"/>
      <c r="M9" s="711"/>
      <c r="N9" s="711"/>
      <c r="O9" s="712">
        <f>'③入力シート（こちらへ入力）'!$G$21</f>
        <v>0</v>
      </c>
      <c r="P9" s="712"/>
      <c r="Q9" s="712"/>
      <c r="R9" s="258" t="s">
        <v>238</v>
      </c>
    </row>
    <row r="10" spans="2:24" ht="15" customHeight="1">
      <c r="B10" s="253"/>
      <c r="C10" s="253"/>
    </row>
    <row r="11" spans="2:24" ht="16.5" customHeight="1" thickBot="1">
      <c r="B11" s="253"/>
      <c r="C11" s="253"/>
    </row>
    <row r="12" spans="2:24" ht="19.5" customHeight="1">
      <c r="B12" s="654" t="s">
        <v>69</v>
      </c>
      <c r="C12" s="583"/>
      <c r="D12" s="684">
        <f>'③入力シート（こちらへ入力）'!$C$12</f>
        <v>0</v>
      </c>
      <c r="E12" s="713"/>
      <c r="F12" s="713"/>
      <c r="G12" s="713"/>
      <c r="H12" s="713"/>
      <c r="I12" s="713"/>
      <c r="J12" s="713"/>
      <c r="K12" s="323" t="s">
        <v>113</v>
      </c>
      <c r="L12" s="657" t="s">
        <v>69</v>
      </c>
      <c r="M12" s="658"/>
      <c r="N12" s="684">
        <f>'③入力シート（こちらへ入力）'!$C$14</f>
        <v>0</v>
      </c>
      <c r="O12" s="685"/>
      <c r="P12" s="685"/>
      <c r="Q12" s="685"/>
      <c r="R12" s="685"/>
      <c r="S12" s="686" t="s">
        <v>239</v>
      </c>
      <c r="T12" s="687"/>
      <c r="U12" s="687"/>
      <c r="V12" s="687"/>
      <c r="W12" s="687"/>
      <c r="X12" s="688"/>
    </row>
    <row r="13" spans="2:24" ht="26.25" customHeight="1">
      <c r="B13" s="632" t="s">
        <v>121</v>
      </c>
      <c r="C13" s="633"/>
      <c r="D13" s="701">
        <f>'③入力シート（こちらへ入力）'!$C$13</f>
        <v>0</v>
      </c>
      <c r="E13" s="702"/>
      <c r="F13" s="702"/>
      <c r="G13" s="702"/>
      <c r="H13" s="702"/>
      <c r="I13" s="702"/>
      <c r="J13" s="702"/>
      <c r="K13" s="324" t="s">
        <v>240</v>
      </c>
      <c r="L13" s="636" t="s">
        <v>241</v>
      </c>
      <c r="M13" s="637"/>
      <c r="N13" s="325">
        <f>'③入力シート（こちらへ入力）'!$C$15</f>
        <v>0</v>
      </c>
      <c r="O13" s="326">
        <f>'③入力シート（こちらへ入力）'!$D$15</f>
        <v>0</v>
      </c>
      <c r="P13" s="325">
        <f>'③入力シート（こちらへ入力）'!$E$15</f>
        <v>0</v>
      </c>
      <c r="Q13" s="326">
        <f>'③入力シート（こちらへ入力）'!$F$15</f>
        <v>0</v>
      </c>
      <c r="R13" s="326">
        <f>'③入力シート（こちらへ入力）'!$G$15</f>
        <v>0</v>
      </c>
      <c r="S13" s="703" t="s">
        <v>242</v>
      </c>
      <c r="T13" s="704"/>
      <c r="U13" s="704"/>
      <c r="V13" s="704"/>
      <c r="W13" s="704"/>
      <c r="X13" s="705"/>
    </row>
    <row r="14" spans="2:24" ht="20.25" customHeight="1">
      <c r="B14" s="608" t="s">
        <v>243</v>
      </c>
      <c r="C14" s="609"/>
      <c r="D14" s="265" t="s">
        <v>244</v>
      </c>
      <c r="E14" s="689">
        <f>'③入力シート（こちらへ入力）'!$C$16</f>
        <v>0</v>
      </c>
      <c r="F14" s="689"/>
      <c r="G14" s="689"/>
      <c r="H14" s="689"/>
      <c r="I14" s="689"/>
      <c r="J14" s="689"/>
      <c r="K14" s="690"/>
      <c r="L14" s="616" t="s">
        <v>245</v>
      </c>
      <c r="M14" s="617"/>
      <c r="N14" s="691">
        <f>'③入力シート（こちらへ入力）'!$C$18</f>
        <v>0</v>
      </c>
      <c r="O14" s="692"/>
      <c r="P14" s="692"/>
      <c r="Q14" s="692"/>
      <c r="R14" s="692"/>
      <c r="S14" s="692"/>
      <c r="T14" s="692"/>
      <c r="U14" s="692"/>
      <c r="V14" s="692"/>
      <c r="W14" s="692"/>
      <c r="X14" s="693"/>
    </row>
    <row r="15" spans="2:24" ht="45" customHeight="1">
      <c r="B15" s="608"/>
      <c r="C15" s="609"/>
      <c r="D15" s="700">
        <f>'③入力シート（こちらへ入力）'!$C$17</f>
        <v>0</v>
      </c>
      <c r="E15" s="700"/>
      <c r="F15" s="700"/>
      <c r="G15" s="700"/>
      <c r="H15" s="700"/>
      <c r="I15" s="700"/>
      <c r="J15" s="700"/>
      <c r="K15" s="700"/>
      <c r="L15" s="618"/>
      <c r="M15" s="619"/>
      <c r="N15" s="694"/>
      <c r="O15" s="695"/>
      <c r="P15" s="695"/>
      <c r="Q15" s="695"/>
      <c r="R15" s="695"/>
      <c r="S15" s="695"/>
      <c r="T15" s="695"/>
      <c r="U15" s="695"/>
      <c r="V15" s="695"/>
      <c r="W15" s="695"/>
      <c r="X15" s="696"/>
    </row>
    <row r="16" spans="2:24" ht="19.5" customHeight="1">
      <c r="B16" s="608"/>
      <c r="C16" s="609"/>
      <c r="D16" s="700"/>
      <c r="E16" s="700"/>
      <c r="F16" s="700"/>
      <c r="G16" s="700"/>
      <c r="H16" s="700"/>
      <c r="I16" s="700"/>
      <c r="J16" s="700"/>
      <c r="K16" s="700"/>
      <c r="L16" s="620"/>
      <c r="M16" s="621"/>
      <c r="N16" s="697"/>
      <c r="O16" s="698"/>
      <c r="P16" s="698"/>
      <c r="Q16" s="698"/>
      <c r="R16" s="698"/>
      <c r="S16" s="698"/>
      <c r="T16" s="698"/>
      <c r="U16" s="698"/>
      <c r="V16" s="698"/>
      <c r="W16" s="698"/>
      <c r="X16" s="699"/>
    </row>
    <row r="17" spans="2:24" ht="19.5" customHeight="1">
      <c r="B17" s="608" t="s">
        <v>69</v>
      </c>
      <c r="C17" s="609"/>
      <c r="D17" s="680">
        <f>'③入力シート（こちらへ入力）'!$C$23</f>
        <v>0</v>
      </c>
      <c r="E17" s="681"/>
      <c r="F17" s="681"/>
      <c r="G17" s="681"/>
      <c r="H17" s="682">
        <f>'③入力シート（こちらへ入力）'!$G$23</f>
        <v>0</v>
      </c>
      <c r="I17" s="682"/>
      <c r="J17" s="682"/>
      <c r="K17" s="683"/>
      <c r="L17" s="609" t="s">
        <v>69</v>
      </c>
      <c r="M17" s="609"/>
      <c r="N17" s="680">
        <f>'③入力シート（こちらへ入力）'!$C$27</f>
        <v>0</v>
      </c>
      <c r="O17" s="681"/>
      <c r="P17" s="681"/>
      <c r="Q17" s="681"/>
      <c r="R17" s="681"/>
      <c r="S17" s="682">
        <f>'③入力シート（こちらへ入力）'!$G$27</f>
        <v>0</v>
      </c>
      <c r="T17" s="682"/>
      <c r="U17" s="682"/>
      <c r="V17" s="682"/>
      <c r="W17" s="682"/>
      <c r="X17" s="706"/>
    </row>
    <row r="18" spans="2:24" ht="39" customHeight="1" thickBot="1">
      <c r="B18" s="601" t="s">
        <v>246</v>
      </c>
      <c r="C18" s="602"/>
      <c r="D18" s="677">
        <f>'③入力シート（こちらへ入力）'!$C$24</f>
        <v>0</v>
      </c>
      <c r="E18" s="678"/>
      <c r="F18" s="678"/>
      <c r="G18" s="678"/>
      <c r="H18" s="675">
        <f>'③入力シート（こちらへ入力）'!$G$24</f>
        <v>0</v>
      </c>
      <c r="I18" s="675"/>
      <c r="J18" s="675"/>
      <c r="K18" s="676"/>
      <c r="L18" s="602" t="s">
        <v>247</v>
      </c>
      <c r="M18" s="602"/>
      <c r="N18" s="677">
        <f>'③入力シート（こちらへ入力）'!$C$28</f>
        <v>0</v>
      </c>
      <c r="O18" s="678"/>
      <c r="P18" s="678"/>
      <c r="Q18" s="678"/>
      <c r="R18" s="678"/>
      <c r="S18" s="675">
        <f>'③入力シート（こちらへ入力）'!$G$28</f>
        <v>0</v>
      </c>
      <c r="T18" s="675"/>
      <c r="U18" s="675"/>
      <c r="V18" s="675"/>
      <c r="W18" s="675"/>
      <c r="X18" s="679"/>
    </row>
    <row r="19" spans="2:24" ht="15" customHeight="1">
      <c r="B19" s="266"/>
      <c r="C19" s="266"/>
      <c r="F19" s="242"/>
      <c r="G19" s="242"/>
      <c r="H19" s="242"/>
      <c r="I19" s="242"/>
    </row>
    <row r="20" spans="2:24" s="249" customFormat="1" ht="30" customHeight="1" thickBot="1">
      <c r="B20" s="580" t="s">
        <v>248</v>
      </c>
      <c r="C20" s="580"/>
      <c r="D20" s="580"/>
      <c r="E20" s="580"/>
      <c r="F20" s="595" t="s">
        <v>249</v>
      </c>
      <c r="G20" s="595"/>
      <c r="H20" s="595"/>
      <c r="I20" s="595"/>
      <c r="J20" s="595"/>
      <c r="K20" s="595"/>
      <c r="L20" s="595"/>
      <c r="M20" s="595"/>
      <c r="N20" s="595"/>
      <c r="O20" s="595"/>
      <c r="P20" s="595"/>
      <c r="Q20" s="595"/>
      <c r="R20" s="595"/>
      <c r="S20" s="595"/>
      <c r="T20" s="595"/>
      <c r="U20" s="595"/>
      <c r="V20" s="595"/>
      <c r="W20" s="595"/>
      <c r="X20" s="595"/>
    </row>
    <row r="21" spans="2:24" ht="27.75" customHeight="1">
      <c r="B21" s="268" t="s">
        <v>250</v>
      </c>
      <c r="C21" s="583" t="s">
        <v>251</v>
      </c>
      <c r="D21" s="583"/>
      <c r="E21" s="583"/>
      <c r="F21" s="583"/>
      <c r="G21" s="583"/>
      <c r="H21" s="583"/>
      <c r="I21" s="583"/>
      <c r="J21" s="584"/>
      <c r="K21" s="585" t="s">
        <v>252</v>
      </c>
      <c r="L21" s="586"/>
      <c r="M21" s="586"/>
      <c r="N21" s="586"/>
      <c r="O21" s="586"/>
      <c r="P21" s="587"/>
      <c r="Q21" s="269" t="s">
        <v>253</v>
      </c>
      <c r="R21" s="270" t="s">
        <v>254</v>
      </c>
      <c r="S21" s="583" t="s">
        <v>255</v>
      </c>
      <c r="T21" s="583"/>
      <c r="U21" s="583"/>
      <c r="V21" s="583"/>
      <c r="W21" s="583"/>
      <c r="X21" s="588"/>
    </row>
    <row r="22" spans="2:24" ht="27.75" customHeight="1">
      <c r="B22" s="271">
        <v>1</v>
      </c>
      <c r="C22" s="672" t="str">
        <f>'③入力シート（こちらへ入力）'!$AY$29</f>
        <v/>
      </c>
      <c r="D22" s="673"/>
      <c r="E22" s="673"/>
      <c r="F22" s="673"/>
      <c r="G22" s="673"/>
      <c r="H22" s="673"/>
      <c r="I22" s="673"/>
      <c r="J22" s="674"/>
      <c r="K22" s="672" t="str">
        <f>'③入力シート（こちらへ入力）'!$AZ$29</f>
        <v/>
      </c>
      <c r="L22" s="673"/>
      <c r="M22" s="673"/>
      <c r="N22" s="673"/>
      <c r="O22" s="673"/>
      <c r="P22" s="674"/>
      <c r="Q22" s="327" t="str">
        <f>'③入力シート（こちらへ入力）'!$BB$29</f>
        <v/>
      </c>
      <c r="R22" s="328" t="str">
        <f>'③入力シート（こちらへ入力）'!$BJ$29</f>
        <v/>
      </c>
      <c r="S22" s="329" t="s">
        <v>256</v>
      </c>
      <c r="T22" s="330" t="str">
        <f>'③入力シート（こちらへ入力）'!$BD$29</f>
        <v/>
      </c>
      <c r="U22" s="331" t="s">
        <v>257</v>
      </c>
      <c r="V22" s="332" t="str">
        <f>'③入力シート（こちらへ入力）'!$BF$29</f>
        <v/>
      </c>
      <c r="W22" s="331" t="s">
        <v>257</v>
      </c>
      <c r="X22" s="333" t="str">
        <f>'③入力シート（こちらへ入力）'!$BH$29</f>
        <v/>
      </c>
    </row>
    <row r="23" spans="2:24" ht="27.75" customHeight="1">
      <c r="B23" s="279">
        <v>2</v>
      </c>
      <c r="C23" s="666" t="str">
        <f>'③入力シート（こちらへ入力）'!$AY$30</f>
        <v/>
      </c>
      <c r="D23" s="667"/>
      <c r="E23" s="667"/>
      <c r="F23" s="667"/>
      <c r="G23" s="667"/>
      <c r="H23" s="667"/>
      <c r="I23" s="667"/>
      <c r="J23" s="668"/>
      <c r="K23" s="666" t="str">
        <f>'③入力シート（こちらへ入力）'!$AZ$30</f>
        <v/>
      </c>
      <c r="L23" s="667"/>
      <c r="M23" s="667"/>
      <c r="N23" s="667"/>
      <c r="O23" s="667"/>
      <c r="P23" s="668"/>
      <c r="Q23" s="327" t="str">
        <f>'③入力シート（こちらへ入力）'!$BB$30</f>
        <v/>
      </c>
      <c r="R23" s="328" t="str">
        <f>'③入力シート（こちらへ入力）'!$BJ$30</f>
        <v/>
      </c>
      <c r="S23" s="334" t="s">
        <v>256</v>
      </c>
      <c r="T23" s="335" t="str">
        <f>'③入力シート（こちらへ入力）'!$BD$30</f>
        <v/>
      </c>
      <c r="U23" s="336" t="s">
        <v>257</v>
      </c>
      <c r="V23" s="337" t="str">
        <f>'③入力シート（こちらへ入力）'!$BF$30</f>
        <v/>
      </c>
      <c r="W23" s="336" t="s">
        <v>257</v>
      </c>
      <c r="X23" s="338" t="str">
        <f>'③入力シート（こちらへ入力）'!$BH$30</f>
        <v/>
      </c>
    </row>
    <row r="24" spans="2:24" ht="27.75" customHeight="1">
      <c r="B24" s="279">
        <v>3</v>
      </c>
      <c r="C24" s="666" t="str">
        <f>'③入力シート（こちらへ入力）'!$AY$31</f>
        <v/>
      </c>
      <c r="D24" s="667"/>
      <c r="E24" s="667"/>
      <c r="F24" s="667"/>
      <c r="G24" s="667"/>
      <c r="H24" s="667"/>
      <c r="I24" s="667"/>
      <c r="J24" s="668"/>
      <c r="K24" s="666" t="str">
        <f>'③入力シート（こちらへ入力）'!$AZ$31</f>
        <v/>
      </c>
      <c r="L24" s="667"/>
      <c r="M24" s="667"/>
      <c r="N24" s="667"/>
      <c r="O24" s="667"/>
      <c r="P24" s="668"/>
      <c r="Q24" s="339" t="str">
        <f>'③入力シート（こちらへ入力）'!$BB$31</f>
        <v/>
      </c>
      <c r="R24" s="340" t="str">
        <f>'③入力シート（こちらへ入力）'!$BJ$31</f>
        <v/>
      </c>
      <c r="S24" s="341" t="s">
        <v>256</v>
      </c>
      <c r="T24" s="335" t="str">
        <f>'③入力シート（こちらへ入力）'!$BD$31</f>
        <v/>
      </c>
      <c r="U24" s="336" t="s">
        <v>257</v>
      </c>
      <c r="V24" s="337" t="str">
        <f>'③入力シート（こちらへ入力）'!$BF$31</f>
        <v/>
      </c>
      <c r="W24" s="336" t="s">
        <v>257</v>
      </c>
      <c r="X24" s="338" t="str">
        <f>'③入力シート（こちらへ入力）'!$BH$31</f>
        <v/>
      </c>
    </row>
    <row r="25" spans="2:24" ht="27.75" customHeight="1">
      <c r="B25" s="271">
        <v>4</v>
      </c>
      <c r="C25" s="666" t="str">
        <f>'③入力シート（こちらへ入力）'!$AY$32</f>
        <v/>
      </c>
      <c r="D25" s="667"/>
      <c r="E25" s="667"/>
      <c r="F25" s="667"/>
      <c r="G25" s="667"/>
      <c r="H25" s="667"/>
      <c r="I25" s="667"/>
      <c r="J25" s="668"/>
      <c r="K25" s="666" t="str">
        <f>'③入力シート（こちらへ入力）'!$AZ$32</f>
        <v/>
      </c>
      <c r="L25" s="667"/>
      <c r="M25" s="667"/>
      <c r="N25" s="667"/>
      <c r="O25" s="667"/>
      <c r="P25" s="668"/>
      <c r="Q25" s="339" t="str">
        <f>'③入力シート（こちらへ入力）'!$BB$32</f>
        <v/>
      </c>
      <c r="R25" s="340" t="str">
        <f>'③入力シート（こちらへ入力）'!$BJ$32</f>
        <v/>
      </c>
      <c r="S25" s="288" t="s">
        <v>256</v>
      </c>
      <c r="T25" s="335" t="str">
        <f>'③入力シート（こちらへ入力）'!$BD$32</f>
        <v/>
      </c>
      <c r="U25" s="290" t="s">
        <v>257</v>
      </c>
      <c r="V25" s="337" t="str">
        <f>'③入力シート（こちらへ入力）'!$BF$32</f>
        <v/>
      </c>
      <c r="W25" s="290" t="s">
        <v>257</v>
      </c>
      <c r="X25" s="338" t="str">
        <f>'③入力シート（こちらへ入力）'!$BH$32</f>
        <v/>
      </c>
    </row>
    <row r="26" spans="2:24" ht="27.75" customHeight="1" thickBot="1">
      <c r="B26" s="293">
        <v>5</v>
      </c>
      <c r="C26" s="669" t="str">
        <f>'③入力シート（こちらへ入力）'!$AY$33</f>
        <v/>
      </c>
      <c r="D26" s="670"/>
      <c r="E26" s="670"/>
      <c r="F26" s="670"/>
      <c r="G26" s="670"/>
      <c r="H26" s="670"/>
      <c r="I26" s="670"/>
      <c r="J26" s="671"/>
      <c r="K26" s="669" t="str">
        <f>'③入力シート（こちらへ入力）'!$AZ$33</f>
        <v/>
      </c>
      <c r="L26" s="670"/>
      <c r="M26" s="670"/>
      <c r="N26" s="670"/>
      <c r="O26" s="670"/>
      <c r="P26" s="671"/>
      <c r="Q26" s="342" t="str">
        <f>'③入力シート（こちらへ入力）'!$BB$33</f>
        <v/>
      </c>
      <c r="R26" s="343" t="str">
        <f>'③入力シート（こちらへ入力）'!$BJ$33</f>
        <v/>
      </c>
      <c r="S26" s="296" t="s">
        <v>256</v>
      </c>
      <c r="T26" s="344" t="str">
        <f>'③入力シート（こちらへ入力）'!$BD$33</f>
        <v/>
      </c>
      <c r="U26" s="298" t="s">
        <v>257</v>
      </c>
      <c r="V26" s="345" t="str">
        <f>'③入力シート（こちらへ入力）'!$BF$33</f>
        <v/>
      </c>
      <c r="W26" s="298" t="s">
        <v>257</v>
      </c>
      <c r="X26" s="346" t="str">
        <f>'③入力シート（こちらへ入力）'!$BH$33</f>
        <v/>
      </c>
    </row>
    <row r="27" spans="2:24" ht="27.75" customHeight="1">
      <c r="B27" s="301"/>
      <c r="C27" s="242"/>
      <c r="D27" s="242"/>
      <c r="E27" s="242"/>
      <c r="F27" s="242"/>
      <c r="G27" s="242"/>
      <c r="H27" s="242"/>
      <c r="I27" s="242"/>
      <c r="J27" s="242"/>
      <c r="K27" s="242"/>
      <c r="L27" s="242"/>
      <c r="M27" s="242"/>
      <c r="N27" s="242"/>
      <c r="O27" s="242"/>
      <c r="P27" s="242"/>
      <c r="S27" s="302"/>
      <c r="U27" s="242"/>
      <c r="W27" s="242"/>
    </row>
    <row r="28" spans="2:24" ht="27.75" customHeight="1" thickBot="1">
      <c r="B28" s="580" t="s">
        <v>258</v>
      </c>
      <c r="C28" s="580"/>
      <c r="D28" s="580"/>
      <c r="E28" s="580"/>
      <c r="F28" s="249"/>
      <c r="G28" s="249"/>
      <c r="H28" s="249"/>
      <c r="I28" s="249"/>
      <c r="J28" s="249"/>
      <c r="K28" s="249"/>
      <c r="L28" s="249"/>
      <c r="M28" s="249"/>
      <c r="N28" s="581"/>
      <c r="O28" s="581"/>
      <c r="P28" s="581"/>
      <c r="Q28" s="581"/>
      <c r="R28" s="581"/>
      <c r="S28" s="581"/>
      <c r="T28" s="581"/>
      <c r="U28" s="581"/>
      <c r="V28" s="581"/>
      <c r="W28" s="581"/>
      <c r="X28" s="581"/>
    </row>
    <row r="29" spans="2:24" ht="26.25" customHeight="1">
      <c r="B29" s="268" t="s">
        <v>250</v>
      </c>
      <c r="C29" s="582" t="s">
        <v>259</v>
      </c>
      <c r="D29" s="583"/>
      <c r="E29" s="583"/>
      <c r="F29" s="583"/>
      <c r="G29" s="583"/>
      <c r="H29" s="583"/>
      <c r="I29" s="583"/>
      <c r="J29" s="584"/>
      <c r="K29" s="585" t="s">
        <v>252</v>
      </c>
      <c r="L29" s="586"/>
      <c r="M29" s="586"/>
      <c r="N29" s="586"/>
      <c r="O29" s="586"/>
      <c r="P29" s="587"/>
      <c r="Q29" s="269" t="s">
        <v>253</v>
      </c>
      <c r="R29" s="270" t="s">
        <v>254</v>
      </c>
      <c r="S29" s="582" t="s">
        <v>255</v>
      </c>
      <c r="T29" s="583"/>
      <c r="U29" s="583"/>
      <c r="V29" s="583"/>
      <c r="W29" s="583"/>
      <c r="X29" s="588"/>
    </row>
    <row r="30" spans="2:24" s="249" customFormat="1" ht="26.25" customHeight="1">
      <c r="B30" s="304">
        <v>1</v>
      </c>
      <c r="C30" s="660" t="str">
        <f>'③入力シート（こちらへ入力）'!AY39</f>
        <v/>
      </c>
      <c r="D30" s="660"/>
      <c r="E30" s="660"/>
      <c r="F30" s="660"/>
      <c r="G30" s="660"/>
      <c r="H30" s="660"/>
      <c r="I30" s="660"/>
      <c r="J30" s="661"/>
      <c r="K30" s="660" t="str">
        <f>'③入力シート（こちらへ入力）'!AZ39</f>
        <v/>
      </c>
      <c r="L30" s="660"/>
      <c r="M30" s="660"/>
      <c r="N30" s="660"/>
      <c r="O30" s="660"/>
      <c r="P30" s="661"/>
      <c r="Q30" s="327" t="str">
        <f>'③入力シート（こちらへ入力）'!BB39</f>
        <v/>
      </c>
      <c r="R30" s="328" t="str">
        <f>'③入力シート（こちらへ入力）'!BJ39</f>
        <v/>
      </c>
      <c r="S30" s="347" t="s">
        <v>256</v>
      </c>
      <c r="T30" s="348" t="str">
        <f>'③入力シート（こちらへ入力）'!BD39</f>
        <v/>
      </c>
      <c r="U30" s="349" t="s">
        <v>257</v>
      </c>
      <c r="V30" s="322" t="str">
        <f>'③入力シート（こちらへ入力）'!BF39</f>
        <v/>
      </c>
      <c r="W30" s="349" t="s">
        <v>257</v>
      </c>
      <c r="X30" s="333" t="str">
        <f>'③入力シート（こちらへ入力）'!BH39</f>
        <v/>
      </c>
    </row>
    <row r="31" spans="2:24" ht="28.5" customHeight="1">
      <c r="B31" s="305">
        <v>2</v>
      </c>
      <c r="C31" s="664" t="str">
        <f>'③入力シート（こちらへ入力）'!AY40</f>
        <v/>
      </c>
      <c r="D31" s="664"/>
      <c r="E31" s="664"/>
      <c r="F31" s="664"/>
      <c r="G31" s="664"/>
      <c r="H31" s="664"/>
      <c r="I31" s="664"/>
      <c r="J31" s="665"/>
      <c r="K31" s="664" t="str">
        <f>'③入力シート（こちらへ入力）'!AZ40</f>
        <v/>
      </c>
      <c r="L31" s="664"/>
      <c r="M31" s="664"/>
      <c r="N31" s="664"/>
      <c r="O31" s="664"/>
      <c r="P31" s="665"/>
      <c r="Q31" s="350" t="str">
        <f>'③入力シート（こちらへ入力）'!BB40</f>
        <v/>
      </c>
      <c r="R31" s="351" t="str">
        <f>'③入力シート（こちらへ入力）'!BJ40</f>
        <v/>
      </c>
      <c r="S31" s="352" t="s">
        <v>256</v>
      </c>
      <c r="T31" s="353" t="str">
        <f>'③入力シート（こちらへ入力）'!BD40</f>
        <v/>
      </c>
      <c r="U31" s="354" t="s">
        <v>257</v>
      </c>
      <c r="V31" s="355" t="str">
        <f>'③入力シート（こちらへ入力）'!BF40</f>
        <v/>
      </c>
      <c r="W31" s="354" t="s">
        <v>257</v>
      </c>
      <c r="X31" s="356" t="str">
        <f>'③入力シート（こちらへ入力）'!BH40</f>
        <v/>
      </c>
    </row>
    <row r="32" spans="2:24" ht="28.5" customHeight="1" thickBot="1">
      <c r="B32" s="293">
        <v>3</v>
      </c>
      <c r="C32" s="662" t="str">
        <f>'③入力シート（こちらへ入力）'!AY41</f>
        <v/>
      </c>
      <c r="D32" s="662"/>
      <c r="E32" s="662"/>
      <c r="F32" s="662"/>
      <c r="G32" s="662"/>
      <c r="H32" s="662"/>
      <c r="I32" s="662"/>
      <c r="J32" s="663"/>
      <c r="K32" s="662" t="str">
        <f>'③入力シート（こちらへ入力）'!AZ41</f>
        <v/>
      </c>
      <c r="L32" s="662"/>
      <c r="M32" s="662"/>
      <c r="N32" s="662"/>
      <c r="O32" s="662"/>
      <c r="P32" s="663"/>
      <c r="Q32" s="342" t="str">
        <f>'③入力シート（こちらへ入力）'!BB41</f>
        <v/>
      </c>
      <c r="R32" s="343" t="str">
        <f>'③入力シート（こちらへ入力）'!BJ41</f>
        <v/>
      </c>
      <c r="S32" s="357" t="s">
        <v>256</v>
      </c>
      <c r="T32" s="344" t="str">
        <f>'③入力シート（こちらへ入力）'!BD41</f>
        <v/>
      </c>
      <c r="U32" s="358" t="s">
        <v>257</v>
      </c>
      <c r="V32" s="345" t="str">
        <f>'③入力シート（こちらへ入力）'!BF41</f>
        <v/>
      </c>
      <c r="W32" s="358" t="s">
        <v>257</v>
      </c>
      <c r="X32" s="346" t="str">
        <f>'③入力シート（こちらへ入力）'!BH41</f>
        <v/>
      </c>
    </row>
    <row r="33" spans="2:24" ht="28.5" customHeight="1">
      <c r="B33" s="255"/>
      <c r="C33" s="249"/>
      <c r="D33" s="249"/>
      <c r="E33" s="249"/>
      <c r="F33" s="249"/>
      <c r="G33" s="249"/>
      <c r="H33" s="249"/>
      <c r="I33" s="249"/>
      <c r="J33" s="249"/>
      <c r="K33" s="249"/>
      <c r="L33" s="249"/>
      <c r="M33" s="249"/>
      <c r="N33" s="249"/>
      <c r="O33" s="249"/>
      <c r="P33" s="249"/>
      <c r="Q33" s="249"/>
      <c r="R33" s="249"/>
      <c r="S33" s="249"/>
      <c r="T33" s="249"/>
      <c r="U33" s="249"/>
      <c r="V33" s="249"/>
      <c r="W33" s="249"/>
      <c r="X33" s="249"/>
    </row>
    <row r="34" spans="2:24" ht="28.5" customHeight="1" thickBot="1">
      <c r="B34" s="580" t="s">
        <v>260</v>
      </c>
      <c r="C34" s="580"/>
      <c r="D34" s="580"/>
      <c r="E34" s="580"/>
      <c r="F34" s="249"/>
      <c r="G34" s="249"/>
      <c r="H34" s="249"/>
      <c r="I34" s="249"/>
      <c r="J34" s="249"/>
      <c r="K34" s="249"/>
      <c r="L34" s="249"/>
      <c r="M34" s="249"/>
      <c r="N34" s="581"/>
      <c r="O34" s="581"/>
      <c r="P34" s="581"/>
      <c r="Q34" s="581"/>
      <c r="R34" s="581"/>
      <c r="S34" s="581"/>
      <c r="T34" s="581"/>
      <c r="U34" s="581"/>
      <c r="V34" s="581"/>
      <c r="W34" s="581"/>
      <c r="X34" s="581"/>
    </row>
    <row r="35" spans="2:24" ht="28.5" customHeight="1">
      <c r="B35" s="268" t="s">
        <v>250</v>
      </c>
      <c r="C35" s="582" t="s">
        <v>259</v>
      </c>
      <c r="D35" s="583"/>
      <c r="E35" s="583"/>
      <c r="F35" s="583"/>
      <c r="G35" s="583"/>
      <c r="H35" s="583"/>
      <c r="I35" s="583"/>
      <c r="J35" s="584"/>
      <c r="K35" s="585" t="s">
        <v>252</v>
      </c>
      <c r="L35" s="586"/>
      <c r="M35" s="586"/>
      <c r="N35" s="586"/>
      <c r="O35" s="586"/>
      <c r="P35" s="587"/>
      <c r="Q35" s="269" t="s">
        <v>253</v>
      </c>
      <c r="R35" s="270" t="s">
        <v>254</v>
      </c>
      <c r="S35" s="582" t="s">
        <v>255</v>
      </c>
      <c r="T35" s="583"/>
      <c r="U35" s="583"/>
      <c r="V35" s="583"/>
      <c r="W35" s="583"/>
      <c r="X35" s="588"/>
    </row>
    <row r="36" spans="2:24" ht="28.5" customHeight="1">
      <c r="B36" s="304">
        <v>1</v>
      </c>
      <c r="C36" s="660" t="str">
        <f>'③入力シート（こちらへ入力）'!AY44</f>
        <v/>
      </c>
      <c r="D36" s="660"/>
      <c r="E36" s="660"/>
      <c r="F36" s="660"/>
      <c r="G36" s="660"/>
      <c r="H36" s="660"/>
      <c r="I36" s="660"/>
      <c r="J36" s="661"/>
      <c r="K36" s="660" t="str">
        <f>'③入力シート（こちらへ入力）'!AZ44</f>
        <v/>
      </c>
      <c r="L36" s="660"/>
      <c r="M36" s="660"/>
      <c r="N36" s="660"/>
      <c r="O36" s="660"/>
      <c r="P36" s="661"/>
      <c r="Q36" s="327" t="str">
        <f>'③入力シート（こちらへ入力）'!BB44</f>
        <v/>
      </c>
      <c r="R36" s="328" t="str">
        <f>'③入力シート（こちらへ入力）'!BJ44</f>
        <v/>
      </c>
      <c r="S36" s="347" t="s">
        <v>256</v>
      </c>
      <c r="T36" s="348" t="str">
        <f>'③入力シート（こちらへ入力）'!BD44</f>
        <v/>
      </c>
      <c r="U36" s="349" t="s">
        <v>257</v>
      </c>
      <c r="V36" s="322" t="str">
        <f>'③入力シート（こちらへ入力）'!BF44</f>
        <v/>
      </c>
      <c r="W36" s="349" t="s">
        <v>257</v>
      </c>
      <c r="X36" s="333" t="str">
        <f>'③入力シート（こちらへ入力）'!BH44</f>
        <v/>
      </c>
    </row>
    <row r="37" spans="2:24" ht="28.5" customHeight="1" thickBot="1">
      <c r="B37" s="293">
        <v>2</v>
      </c>
      <c r="C37" s="662" t="str">
        <f>'③入力シート（こちらへ入力）'!AY45</f>
        <v/>
      </c>
      <c r="D37" s="662"/>
      <c r="E37" s="662"/>
      <c r="F37" s="662"/>
      <c r="G37" s="662"/>
      <c r="H37" s="662"/>
      <c r="I37" s="662"/>
      <c r="J37" s="663"/>
      <c r="K37" s="662" t="str">
        <f>'③入力シート（こちらへ入力）'!AZ45</f>
        <v/>
      </c>
      <c r="L37" s="662"/>
      <c r="M37" s="662"/>
      <c r="N37" s="662"/>
      <c r="O37" s="662"/>
      <c r="P37" s="663"/>
      <c r="Q37" s="342" t="str">
        <f>'③入力シート（こちらへ入力）'!BB45</f>
        <v/>
      </c>
      <c r="R37" s="343" t="str">
        <f>'③入力シート（こちらへ入力）'!BJ45</f>
        <v/>
      </c>
      <c r="S37" s="357" t="s">
        <v>256</v>
      </c>
      <c r="T37" s="344" t="str">
        <f>'③入力シート（こちらへ入力）'!BD45</f>
        <v/>
      </c>
      <c r="U37" s="358" t="s">
        <v>257</v>
      </c>
      <c r="V37" s="345" t="str">
        <f>'③入力シート（こちらへ入力）'!BF45</f>
        <v/>
      </c>
      <c r="W37" s="358" t="s">
        <v>257</v>
      </c>
      <c r="X37" s="346" t="str">
        <f>'③入力シート（こちらへ入力）'!BH45</f>
        <v/>
      </c>
    </row>
    <row r="38" spans="2:24" ht="28.5" customHeight="1">
      <c r="B38" s="318"/>
      <c r="N38" s="249"/>
    </row>
    <row r="39" spans="2:24" ht="28.5" customHeight="1">
      <c r="B39" s="573" t="s">
        <v>261</v>
      </c>
      <c r="C39" s="574"/>
      <c r="D39" s="574"/>
      <c r="E39" s="574"/>
      <c r="F39" s="574"/>
      <c r="G39" s="574"/>
      <c r="H39" s="574"/>
      <c r="I39" s="574"/>
      <c r="J39" s="574"/>
      <c r="K39" s="574"/>
      <c r="L39" s="574"/>
      <c r="M39" s="574"/>
      <c r="N39" s="574"/>
      <c r="O39" s="574"/>
      <c r="P39" s="574"/>
      <c r="Q39" s="574"/>
      <c r="R39" s="574"/>
      <c r="S39" s="574"/>
      <c r="T39" s="574"/>
      <c r="U39" s="574"/>
      <c r="V39" s="574"/>
      <c r="W39" s="574"/>
      <c r="X39" s="574"/>
    </row>
    <row r="40" spans="2:24" ht="28.5" customHeight="1">
      <c r="B40" s="575" t="s">
        <v>262</v>
      </c>
      <c r="C40" s="575"/>
      <c r="D40" s="575"/>
      <c r="E40" s="575"/>
      <c r="F40" s="575"/>
      <c r="G40" s="575"/>
      <c r="H40" s="575"/>
      <c r="I40" s="575"/>
      <c r="J40" s="575"/>
      <c r="K40" s="575"/>
      <c r="L40" s="575"/>
      <c r="M40" s="575"/>
      <c r="N40" s="575"/>
      <c r="O40" s="575"/>
      <c r="P40" s="575"/>
      <c r="Q40" s="575"/>
      <c r="R40" s="575"/>
      <c r="S40" s="575"/>
      <c r="T40" s="575"/>
      <c r="U40" s="575"/>
      <c r="V40" s="575"/>
      <c r="W40" s="575"/>
      <c r="X40" s="575"/>
    </row>
    <row r="41" spans="2:24" ht="26.25" customHeight="1">
      <c r="B41" s="575" t="s">
        <v>263</v>
      </c>
      <c r="C41" s="575"/>
      <c r="D41" s="575"/>
      <c r="E41" s="575"/>
      <c r="F41" s="575"/>
      <c r="G41" s="575"/>
      <c r="H41" s="575"/>
      <c r="I41" s="575"/>
      <c r="J41" s="575"/>
      <c r="K41" s="575"/>
      <c r="L41" s="575"/>
      <c r="M41" s="575"/>
      <c r="N41" s="575"/>
      <c r="O41" s="575"/>
      <c r="P41" s="575"/>
      <c r="Q41" s="575"/>
      <c r="R41" s="575"/>
      <c r="S41" s="575"/>
      <c r="T41" s="575"/>
      <c r="U41" s="575"/>
      <c r="V41" s="575"/>
      <c r="W41" s="575"/>
      <c r="X41" s="575"/>
    </row>
    <row r="42" spans="2:24" ht="26.25" customHeight="1">
      <c r="B42" s="575" t="s">
        <v>264</v>
      </c>
      <c r="C42" s="575"/>
      <c r="D42" s="575"/>
      <c r="E42" s="575"/>
      <c r="F42" s="575"/>
      <c r="G42" s="575"/>
      <c r="H42" s="575"/>
      <c r="I42" s="575"/>
      <c r="J42" s="575"/>
      <c r="K42" s="575"/>
      <c r="L42" s="575"/>
      <c r="M42" s="575"/>
      <c r="N42" s="575"/>
      <c r="O42" s="575"/>
      <c r="P42" s="575"/>
      <c r="Q42" s="575"/>
      <c r="R42" s="575"/>
      <c r="S42" s="575"/>
      <c r="T42" s="575"/>
      <c r="U42" s="575"/>
      <c r="V42" s="575"/>
      <c r="W42" s="575"/>
      <c r="X42" s="575"/>
    </row>
    <row r="43" spans="2:24" ht="23.25" customHeight="1"/>
  </sheetData>
  <sheetProtection algorithmName="SHA-512" hashValue="76COC/VOrzmfzjIoj1wXNA0E66oG2rM0/7/tNWXCHpVFy0oHL4nVCyiwJUfsKEA3lU4O0IteLs4JaV/L7DSl/g==" saltValue="WMce6ZHAIKAYd+S8Ta5SAg==" spinCount="100000" sheet="1" objects="1" scenarios="1"/>
  <mergeCells count="74">
    <mergeCell ref="B9:G9"/>
    <mergeCell ref="H9:J9"/>
    <mergeCell ref="K9:N9"/>
    <mergeCell ref="O9:Q9"/>
    <mergeCell ref="B12:C12"/>
    <mergeCell ref="D12:J12"/>
    <mergeCell ref="L12:M12"/>
    <mergeCell ref="B1:T2"/>
    <mergeCell ref="U2:W2"/>
    <mergeCell ref="B3:T4"/>
    <mergeCell ref="U3:W3"/>
    <mergeCell ref="B6:K6"/>
    <mergeCell ref="B20:E20"/>
    <mergeCell ref="F20:X20"/>
    <mergeCell ref="N12:R12"/>
    <mergeCell ref="S12:X12"/>
    <mergeCell ref="B14:C16"/>
    <mergeCell ref="E14:K14"/>
    <mergeCell ref="L14:M16"/>
    <mergeCell ref="N14:X16"/>
    <mergeCell ref="D15:K16"/>
    <mergeCell ref="B13:C13"/>
    <mergeCell ref="D13:J13"/>
    <mergeCell ref="L13:M13"/>
    <mergeCell ref="S13:X13"/>
    <mergeCell ref="S17:X17"/>
    <mergeCell ref="B18:C18"/>
    <mergeCell ref="D18:G18"/>
    <mergeCell ref="H18:K18"/>
    <mergeCell ref="L18:M18"/>
    <mergeCell ref="N18:R18"/>
    <mergeCell ref="S18:X18"/>
    <mergeCell ref="B17:C17"/>
    <mergeCell ref="D17:G17"/>
    <mergeCell ref="H17:K17"/>
    <mergeCell ref="L17:M17"/>
    <mergeCell ref="N17:R17"/>
    <mergeCell ref="C21:J21"/>
    <mergeCell ref="K21:P21"/>
    <mergeCell ref="S21:X21"/>
    <mergeCell ref="C23:J23"/>
    <mergeCell ref="K23:P23"/>
    <mergeCell ref="C22:J22"/>
    <mergeCell ref="K22:P22"/>
    <mergeCell ref="C24:J24"/>
    <mergeCell ref="K24:P24"/>
    <mergeCell ref="C25:J25"/>
    <mergeCell ref="K25:P25"/>
    <mergeCell ref="C26:J26"/>
    <mergeCell ref="K26:P26"/>
    <mergeCell ref="B28:E28"/>
    <mergeCell ref="N28:X28"/>
    <mergeCell ref="C29:J29"/>
    <mergeCell ref="K29:P29"/>
    <mergeCell ref="S29:X29"/>
    <mergeCell ref="C30:J30"/>
    <mergeCell ref="K30:P30"/>
    <mergeCell ref="C31:J31"/>
    <mergeCell ref="K31:P31"/>
    <mergeCell ref="C32:J32"/>
    <mergeCell ref="K32:P32"/>
    <mergeCell ref="B42:X42"/>
    <mergeCell ref="B34:E34"/>
    <mergeCell ref="N34:X34"/>
    <mergeCell ref="C35:J35"/>
    <mergeCell ref="K35:P35"/>
    <mergeCell ref="S35:X35"/>
    <mergeCell ref="C36:J36"/>
    <mergeCell ref="K36:P36"/>
    <mergeCell ref="C37:J37"/>
    <mergeCell ref="K37:P37"/>
    <mergeCell ref="B39:X39"/>
    <mergeCell ref="B40:X40"/>
    <mergeCell ref="B41:X41"/>
  </mergeCells>
  <phoneticPr fontId="2"/>
  <conditionalFormatting sqref="U3:W3 Q5 S5 U5 B9:G9 K9:Q9 D12:J13 N12:R13 E14:K14 N14:X18 D15:K18">
    <cfRule type="cellIs" dxfId="28" priority="1" operator="equal">
      <formula>0</formula>
    </cfRule>
  </conditionalFormatting>
  <printOptions horizontalCentered="1"/>
  <pageMargins left="0.43307086614173229" right="0.43307086614173229" top="0.55118110236220474" bottom="0.55118110236220474"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L32"/>
  <sheetViews>
    <sheetView showGridLines="0" showRowColHeaders="0" topLeftCell="A7" zoomScaleNormal="100" zoomScaleSheetLayoutView="100" workbookViewId="0">
      <selection activeCell="H12" sqref="H12:I12"/>
    </sheetView>
  </sheetViews>
  <sheetFormatPr defaultRowHeight="18.75"/>
  <cols>
    <col min="2" max="2" width="11.75" bestFit="1" customWidth="1"/>
    <col min="3" max="3" width="9.25" bestFit="1" customWidth="1"/>
  </cols>
  <sheetData>
    <row r="2" spans="2:12" ht="24">
      <c r="B2" s="359" t="s">
        <v>266</v>
      </c>
    </row>
    <row r="4" spans="2:12">
      <c r="B4" t="s">
        <v>267</v>
      </c>
    </row>
    <row r="5" spans="2:12">
      <c r="B5" t="s">
        <v>370</v>
      </c>
    </row>
    <row r="6" spans="2:12">
      <c r="B6" t="s">
        <v>268</v>
      </c>
    </row>
    <row r="8" spans="2:12">
      <c r="G8" s="360" t="s">
        <v>269</v>
      </c>
    </row>
    <row r="9" spans="2:12">
      <c r="C9" t="s">
        <v>270</v>
      </c>
      <c r="G9" s="360"/>
    </row>
    <row r="10" spans="2:12" ht="24">
      <c r="B10" s="7" t="s">
        <v>271</v>
      </c>
      <c r="C10" s="361" t="str">
        <f>'②入力シート(記入例)'!$C$13&amp;"学校"</f>
        <v>兵庫県立選抜高等学校</v>
      </c>
      <c r="H10" s="715">
        <f>'③入力シート（こちらへ入力）'!$C$13</f>
        <v>0</v>
      </c>
      <c r="I10" s="715"/>
      <c r="J10" s="715"/>
      <c r="K10" s="715"/>
      <c r="L10" s="362" t="s">
        <v>272</v>
      </c>
    </row>
    <row r="11" spans="2:12">
      <c r="B11" s="7"/>
    </row>
    <row r="12" spans="2:12" ht="21" customHeight="1">
      <c r="B12" s="7" t="s">
        <v>273</v>
      </c>
      <c r="C12" s="363" t="str">
        <f>'④参加申込書(記入例) '!H18&amp;"　"&amp;'④参加申込書(記入例) '!L18</f>
        <v>川西　陽平</v>
      </c>
      <c r="H12" s="714" t="str">
        <f>'③入力シート（こちらへ入力）'!$AY$48</f>
        <v>　</v>
      </c>
      <c r="I12" s="714"/>
    </row>
    <row r="13" spans="2:12">
      <c r="B13" s="7"/>
    </row>
    <row r="14" spans="2:12" ht="21" customHeight="1">
      <c r="B14" s="7" t="s">
        <v>274</v>
      </c>
      <c r="C14" s="363" t="str">
        <f>'②入力シート(記入例)'!$AY$7</f>
        <v>伊丹　華子</v>
      </c>
      <c r="H14" s="714" t="str">
        <f>'③入力シート（こちらへ入力）'!$AY$7</f>
        <v>　</v>
      </c>
      <c r="I14" s="714"/>
    </row>
    <row r="15" spans="2:12">
      <c r="B15" s="7"/>
    </row>
    <row r="16" spans="2:12" ht="21" customHeight="1">
      <c r="B16" s="7" t="s">
        <v>274</v>
      </c>
      <c r="C16" s="363" t="str">
        <f>'②入力シート(記入例)'!$AY$8</f>
        <v>宝塚　すみれ</v>
      </c>
      <c r="H16" s="714" t="str">
        <f>'③入力シート（こちらへ入力）'!$AY$8</f>
        <v>　</v>
      </c>
      <c r="I16" s="714"/>
    </row>
    <row r="17" spans="2:9" ht="21.75">
      <c r="B17" s="7"/>
      <c r="C17" s="363"/>
    </row>
    <row r="18" spans="2:9" ht="21" customHeight="1">
      <c r="B18" s="7" t="s">
        <v>274</v>
      </c>
      <c r="C18" s="363" t="str">
        <f>'②入力シート(記入例)'!$AY$9</f>
        <v>三田　さゆり</v>
      </c>
      <c r="H18" s="714" t="str">
        <f>'③入力シート（こちらへ入力）'!$AY$9</f>
        <v>　</v>
      </c>
      <c r="I18" s="714"/>
    </row>
    <row r="19" spans="2:9" ht="21.75">
      <c r="B19" s="7"/>
      <c r="C19" s="363"/>
    </row>
    <row r="20" spans="2:9" ht="21" customHeight="1">
      <c r="B20" s="7" t="s">
        <v>274</v>
      </c>
      <c r="C20" s="363" t="str">
        <f>'②入力シート(記入例)'!$AY$10</f>
        <v>丹波　惠美</v>
      </c>
      <c r="H20" s="714" t="str">
        <f>'③入力シート（こちらへ入力）'!$AY$10</f>
        <v>　</v>
      </c>
      <c r="I20" s="714"/>
    </row>
    <row r="21" spans="2:9" ht="21.75">
      <c r="B21" s="7"/>
      <c r="C21" s="363"/>
    </row>
    <row r="22" spans="2:9" ht="21" customHeight="1">
      <c r="B22" s="7" t="s">
        <v>274</v>
      </c>
      <c r="C22" s="363" t="str">
        <f>'②入力シート(記入例)'!AY11</f>
        <v>猪名川　幸子</v>
      </c>
      <c r="H22" s="714" t="str">
        <f>'③入力シート（こちらへ入力）'!$AY$11</f>
        <v>　</v>
      </c>
      <c r="I22" s="714"/>
    </row>
    <row r="23" spans="2:9" ht="21.75">
      <c r="B23" s="7"/>
      <c r="C23" s="363"/>
    </row>
    <row r="24" spans="2:9" ht="21" customHeight="1">
      <c r="B24" s="7" t="s">
        <v>274</v>
      </c>
      <c r="C24" s="363" t="str">
        <f>'②入力シート(記入例)'!AY12</f>
        <v>福崎　健</v>
      </c>
      <c r="H24" s="714" t="str">
        <f>'③入力シート（こちらへ入力）'!AY12</f>
        <v>　</v>
      </c>
      <c r="I24" s="714"/>
    </row>
    <row r="25" spans="2:9" ht="21.75">
      <c r="B25" s="7"/>
      <c r="C25" s="363"/>
    </row>
    <row r="26" spans="2:9" ht="21" customHeight="1">
      <c r="B26" s="7" t="s">
        <v>274</v>
      </c>
      <c r="C26" s="363" t="str">
        <f>'②入力シート(記入例)'!AY13</f>
        <v>　</v>
      </c>
      <c r="H26" s="714" t="str">
        <f>'③入力シート（こちらへ入力）'!AY13</f>
        <v>　</v>
      </c>
      <c r="I26" s="714"/>
    </row>
    <row r="27" spans="2:9" ht="21.75">
      <c r="B27" s="7"/>
      <c r="C27" s="363"/>
    </row>
    <row r="28" spans="2:9" ht="21" customHeight="1">
      <c r="B28" s="7" t="s">
        <v>274</v>
      </c>
      <c r="C28" s="363" t="str">
        <f>'②入力シート(記入例)'!AY14</f>
        <v>　</v>
      </c>
      <c r="H28" s="714" t="str">
        <f>'③入力シート（こちらへ入力）'!AY14</f>
        <v>　</v>
      </c>
      <c r="I28" s="714"/>
    </row>
    <row r="29" spans="2:9" ht="21.75">
      <c r="B29" s="7"/>
      <c r="C29" s="363"/>
    </row>
    <row r="30" spans="2:9" ht="21" customHeight="1">
      <c r="B30" s="7" t="s">
        <v>274</v>
      </c>
      <c r="C30" s="363" t="str">
        <f>'②入力シート(記入例)'!AY15</f>
        <v>　</v>
      </c>
      <c r="H30" s="714" t="str">
        <f>'③入力シート（こちらへ入力）'!AY15</f>
        <v>　</v>
      </c>
      <c r="I30" s="714"/>
    </row>
    <row r="31" spans="2:9" ht="21.75">
      <c r="B31" s="7"/>
      <c r="C31" s="363"/>
    </row>
    <row r="32" spans="2:9" ht="21" customHeight="1">
      <c r="B32" s="7" t="s">
        <v>274</v>
      </c>
      <c r="C32" s="363" t="str">
        <f>'②入力シート(記入例)'!AY16</f>
        <v>　</v>
      </c>
      <c r="H32" s="714" t="str">
        <f>'③入力シート（こちらへ入力）'!AY16</f>
        <v>　</v>
      </c>
      <c r="I32" s="714"/>
    </row>
  </sheetData>
  <sheetProtection algorithmName="SHA-512" hashValue="qkxHJAu3B1kAMYGJL5kf50qHsxEQaNHn9gQjOK1ya93rvMruFXbKGWdpvkHGIjmFCwhuFr/Ud1tO5mKywdn81A==" saltValue="MZtkosRBi3ucOjII0lCy2Q==" spinCount="100000" sheet="1" objects="1" scenarios="1"/>
  <mergeCells count="12">
    <mergeCell ref="H32:I32"/>
    <mergeCell ref="H10:K10"/>
    <mergeCell ref="H12:I12"/>
    <mergeCell ref="H14:I14"/>
    <mergeCell ref="H16:I16"/>
    <mergeCell ref="H18:I18"/>
    <mergeCell ref="H20:I20"/>
    <mergeCell ref="H22:I22"/>
    <mergeCell ref="H24:I24"/>
    <mergeCell ref="H26:I26"/>
    <mergeCell ref="H28:I28"/>
    <mergeCell ref="H30:I30"/>
  </mergeCells>
  <phoneticPr fontId="2"/>
  <conditionalFormatting sqref="H12:I12">
    <cfRule type="containsBlanks" dxfId="27" priority="19">
      <formula>LEN(TRIM(H12))=0</formula>
    </cfRule>
  </conditionalFormatting>
  <conditionalFormatting sqref="H14:I14">
    <cfRule type="containsBlanks" dxfId="26" priority="12">
      <formula>LEN(TRIM(H14))=0</formula>
    </cfRule>
    <cfRule type="cellIs" dxfId="25" priority="14" operator="equal">
      <formula>0</formula>
    </cfRule>
  </conditionalFormatting>
  <conditionalFormatting sqref="H16:I16">
    <cfRule type="containsBlanks" dxfId="24" priority="11">
      <formula>LEN(TRIM(H16))=0</formula>
    </cfRule>
  </conditionalFormatting>
  <conditionalFormatting sqref="H18:I18">
    <cfRule type="containsBlanks" dxfId="23" priority="10">
      <formula>LEN(TRIM(H18))=0</formula>
    </cfRule>
  </conditionalFormatting>
  <conditionalFormatting sqref="H20:I20">
    <cfRule type="containsBlanks" dxfId="22" priority="9">
      <formula>LEN(TRIM(H20))=0</formula>
    </cfRule>
  </conditionalFormatting>
  <conditionalFormatting sqref="H22:I22">
    <cfRule type="containsBlanks" dxfId="21" priority="8">
      <formula>LEN(TRIM(H22))=0</formula>
    </cfRule>
  </conditionalFormatting>
  <conditionalFormatting sqref="H24:I24">
    <cfRule type="containsBlanks" dxfId="20" priority="7">
      <formula>LEN(TRIM(H24))=0</formula>
    </cfRule>
  </conditionalFormatting>
  <conditionalFormatting sqref="H26:I26">
    <cfRule type="containsBlanks" dxfId="19" priority="6">
      <formula>LEN(TRIM(H26))=0</formula>
    </cfRule>
  </conditionalFormatting>
  <conditionalFormatting sqref="H28:I28">
    <cfRule type="containsBlanks" dxfId="18" priority="5">
      <formula>LEN(TRIM(H28))=0</formula>
    </cfRule>
  </conditionalFormatting>
  <conditionalFormatting sqref="H30:I30">
    <cfRule type="containsBlanks" dxfId="17" priority="4">
      <formula>LEN(TRIM(H30))=0</formula>
    </cfRule>
  </conditionalFormatting>
  <conditionalFormatting sqref="H32:I32">
    <cfRule type="containsBlanks" dxfId="16" priority="3">
      <formula>LEN(TRIM(H32))=0</formula>
    </cfRule>
  </conditionalFormatting>
  <conditionalFormatting sqref="H10:K10">
    <cfRule type="cellIs" dxfId="15" priority="15" operator="equal">
      <formula>0</formula>
    </cfRule>
  </conditionalFormatting>
  <pageMargins left="0.70866141732283472" right="0.70866141732283472" top="0.55118110236220474" bottom="0.55118110236220474"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16"/>
  <sheetViews>
    <sheetView showGridLines="0" showRowColHeaders="0" zoomScaleNormal="100" workbookViewId="0">
      <selection activeCell="C21" sqref="C21"/>
    </sheetView>
  </sheetViews>
  <sheetFormatPr defaultColWidth="7.75" defaultRowHeight="13.5"/>
  <cols>
    <col min="1" max="1" width="3.375" style="365" customWidth="1"/>
    <col min="2" max="2" width="9" style="365" customWidth="1"/>
    <col min="3" max="3" width="17.25" style="365" customWidth="1"/>
    <col min="4" max="4" width="4.875" style="365" customWidth="1"/>
    <col min="5" max="5" width="4.25" style="365" customWidth="1"/>
    <col min="6" max="6" width="11.875" style="365" customWidth="1"/>
    <col min="7" max="16384" width="7.75" style="365"/>
  </cols>
  <sheetData>
    <row r="1" spans="1:6" ht="18.75">
      <c r="A1" s="716" t="str">
        <f>'②入力シート(記入例)'!C8</f>
        <v>兵庫県</v>
      </c>
      <c r="B1" s="716"/>
      <c r="C1" s="717" t="str">
        <f>'②入力シート(記入例)'!C13</f>
        <v>兵庫県立選抜高等</v>
      </c>
      <c r="D1" s="717"/>
      <c r="E1" s="717"/>
      <c r="F1" s="364" t="s">
        <v>277</v>
      </c>
    </row>
    <row r="2" spans="1:6">
      <c r="A2" s="366"/>
      <c r="B2" s="367"/>
      <c r="C2" s="367"/>
      <c r="D2" s="367"/>
      <c r="E2" s="367"/>
      <c r="F2" s="368"/>
    </row>
    <row r="3" spans="1:6" ht="20.25" customHeight="1">
      <c r="A3" s="718" t="str">
        <f>'②入力シート(記入例)'!P30</f>
        <v>コメントは、校訓・部員数・全国大会、地区大会などの過去の成績・指導者の指導歴・チームの特徴など２００字程度で記入してください。</v>
      </c>
      <c r="B3" s="719"/>
      <c r="C3" s="719"/>
      <c r="D3" s="719"/>
      <c r="E3" s="719"/>
      <c r="F3" s="720"/>
    </row>
    <row r="4" spans="1:6" ht="20.25" customHeight="1">
      <c r="A4" s="718"/>
      <c r="B4" s="719"/>
      <c r="C4" s="719"/>
      <c r="D4" s="719"/>
      <c r="E4" s="719"/>
      <c r="F4" s="720"/>
    </row>
    <row r="5" spans="1:6" ht="20.25" customHeight="1">
      <c r="A5" s="718"/>
      <c r="B5" s="719"/>
      <c r="C5" s="719"/>
      <c r="D5" s="719"/>
      <c r="E5" s="719"/>
      <c r="F5" s="720"/>
    </row>
    <row r="6" spans="1:6" ht="20.25" customHeight="1">
      <c r="A6" s="718"/>
      <c r="B6" s="719"/>
      <c r="C6" s="719"/>
      <c r="D6" s="719"/>
      <c r="E6" s="719"/>
      <c r="F6" s="720"/>
    </row>
    <row r="7" spans="1:6" ht="20.25" customHeight="1">
      <c r="A7" s="718"/>
      <c r="B7" s="719"/>
      <c r="C7" s="719"/>
      <c r="D7" s="719"/>
      <c r="E7" s="719"/>
      <c r="F7" s="720"/>
    </row>
    <row r="8" spans="1:6" ht="20.25" customHeight="1">
      <c r="A8" s="721"/>
      <c r="B8" s="721"/>
      <c r="C8" s="721"/>
      <c r="D8" s="721"/>
      <c r="E8" s="721"/>
      <c r="F8" s="721"/>
    </row>
    <row r="9" spans="1:6">
      <c r="A9" s="369"/>
      <c r="F9" s="370"/>
    </row>
    <row r="10" spans="1:6" ht="18.75">
      <c r="A10" s="371"/>
      <c r="B10" s="372" t="s">
        <v>278</v>
      </c>
      <c r="C10" s="373" t="str">
        <f>'②入力シート(記入例)'!C30&amp;"  "&amp;'②入力シート(記入例)'!G30</f>
        <v>高砂  百合</v>
      </c>
      <c r="D10" s="374"/>
      <c r="F10" s="370"/>
    </row>
    <row r="11" spans="1:6" ht="17.25" customHeight="1">
      <c r="A11" s="375"/>
      <c r="B11" s="376">
        <v>1</v>
      </c>
      <c r="C11" s="377" t="str">
        <f>'②入力シート(記入例)'!AY29</f>
        <v>伊丹　華子</v>
      </c>
      <c r="D11" s="378">
        <f>'②入力シート(記入例)'!BB29</f>
        <v>2</v>
      </c>
      <c r="E11" s="379" t="s">
        <v>279</v>
      </c>
      <c r="F11" s="370"/>
    </row>
    <row r="12" spans="1:6" ht="18.75">
      <c r="A12" s="375"/>
      <c r="B12" s="376">
        <v>2</v>
      </c>
      <c r="C12" s="377" t="str">
        <f>'②入力シート(記入例)'!AY30</f>
        <v>宝塚　すみれ</v>
      </c>
      <c r="D12" s="378">
        <f>'②入力シート(記入例)'!BB30</f>
        <v>2</v>
      </c>
      <c r="E12" s="379" t="s">
        <v>279</v>
      </c>
      <c r="F12" s="370"/>
    </row>
    <row r="13" spans="1:6" ht="18.75">
      <c r="A13" s="375"/>
      <c r="B13" s="376">
        <v>3</v>
      </c>
      <c r="C13" s="377" t="str">
        <f>'②入力シート(記入例)'!AY31</f>
        <v>三田　さゆり</v>
      </c>
      <c r="D13" s="378">
        <f>'②入力シート(記入例)'!BB31</f>
        <v>1</v>
      </c>
      <c r="E13" s="379" t="s">
        <v>279</v>
      </c>
      <c r="F13" s="370"/>
    </row>
    <row r="14" spans="1:6" ht="18.75">
      <c r="A14" s="375"/>
      <c r="B14" s="376">
        <v>4</v>
      </c>
      <c r="C14" s="377" t="str">
        <f>'②入力シート(記入例)'!AY32</f>
        <v>丹波　惠美</v>
      </c>
      <c r="D14" s="378">
        <f>'②入力シート(記入例)'!BB32</f>
        <v>2</v>
      </c>
      <c r="E14" s="379" t="s">
        <v>279</v>
      </c>
      <c r="F14" s="370"/>
    </row>
    <row r="15" spans="1:6" ht="18.75">
      <c r="A15" s="375"/>
      <c r="B15" s="376">
        <v>5</v>
      </c>
      <c r="C15" s="377" t="str">
        <f>'②入力シート(記入例)'!AY33</f>
        <v>猪名川　幸子</v>
      </c>
      <c r="D15" s="378">
        <f>'②入力シート(記入例)'!BB33</f>
        <v>1</v>
      </c>
      <c r="E15" s="379" t="s">
        <v>279</v>
      </c>
      <c r="F15" s="370"/>
    </row>
    <row r="16" spans="1:6" ht="14.25" thickBot="1">
      <c r="A16" s="380"/>
      <c r="B16" s="381"/>
      <c r="C16" s="381"/>
      <c r="D16" s="381"/>
      <c r="E16" s="381"/>
      <c r="F16" s="382"/>
    </row>
  </sheetData>
  <sheetProtection algorithmName="SHA-512" hashValue="1BzqMpUbB3xso+fBKG5RkfwG2Bw2G+MeBwyvPjUIkAoME0YQQonxanKmMU+JDiQpW518f3vw0VsMK+B0HH/5Xg==" saltValue="tw0qjtlkWAlWZZGQMpXYEQ==" spinCount="100000" sheet="1" objects="1" scenarios="1"/>
  <mergeCells count="4">
    <mergeCell ref="A1:B1"/>
    <mergeCell ref="C1:E1"/>
    <mergeCell ref="A3:F7"/>
    <mergeCell ref="A8:F8"/>
  </mergeCells>
  <phoneticPr fontId="2"/>
  <pageMargins left="0.75" right="0.75" top="1" bottom="1" header="0.51180555555555551" footer="0.5118055555555555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6"/>
  <sheetViews>
    <sheetView showGridLines="0" showRowColHeaders="0" zoomScale="120" zoomScaleNormal="120" workbookViewId="0">
      <selection activeCell="D11" sqref="D11"/>
    </sheetView>
  </sheetViews>
  <sheetFormatPr defaultColWidth="7.75" defaultRowHeight="13.5"/>
  <cols>
    <col min="1" max="1" width="3.375" style="365" customWidth="1"/>
    <col min="2" max="2" width="9" style="365" customWidth="1"/>
    <col min="3" max="3" width="17.25" style="365" customWidth="1"/>
    <col min="4" max="4" width="4.875" style="365" customWidth="1"/>
    <col min="5" max="5" width="4.25" style="365" customWidth="1"/>
    <col min="6" max="6" width="11.875" style="365" customWidth="1"/>
    <col min="7" max="16384" width="7.75" style="365"/>
  </cols>
  <sheetData>
    <row r="1" spans="1:6" ht="18.75">
      <c r="A1" s="722">
        <f>'③入力シート（こちらへ入力）'!$C$8</f>
        <v>0</v>
      </c>
      <c r="B1" s="722"/>
      <c r="C1" s="723">
        <f>'③入力シート（こちらへ入力）'!C13</f>
        <v>0</v>
      </c>
      <c r="D1" s="723"/>
      <c r="E1" s="723"/>
      <c r="F1" s="364" t="s">
        <v>277</v>
      </c>
    </row>
    <row r="2" spans="1:6" ht="18.75">
      <c r="A2" s="383"/>
      <c r="B2" s="384"/>
      <c r="C2" s="384"/>
      <c r="D2" s="384"/>
      <c r="E2" s="384"/>
      <c r="F2" s="385"/>
    </row>
    <row r="3" spans="1:6" ht="20.25" customHeight="1">
      <c r="A3" s="724">
        <f>'③入力シート（こちらへ入力）'!$P$30</f>
        <v>0</v>
      </c>
      <c r="B3" s="725"/>
      <c r="C3" s="725"/>
      <c r="D3" s="725"/>
      <c r="E3" s="725"/>
      <c r="F3" s="726"/>
    </row>
    <row r="4" spans="1:6" ht="20.25" customHeight="1">
      <c r="A4" s="724"/>
      <c r="B4" s="725"/>
      <c r="C4" s="725"/>
      <c r="D4" s="725"/>
      <c r="E4" s="725"/>
      <c r="F4" s="726"/>
    </row>
    <row r="5" spans="1:6" ht="20.25" customHeight="1">
      <c r="A5" s="724"/>
      <c r="B5" s="725"/>
      <c r="C5" s="725"/>
      <c r="D5" s="725"/>
      <c r="E5" s="725"/>
      <c r="F5" s="726"/>
    </row>
    <row r="6" spans="1:6" ht="20.25" customHeight="1">
      <c r="A6" s="724"/>
      <c r="B6" s="725"/>
      <c r="C6" s="725"/>
      <c r="D6" s="725"/>
      <c r="E6" s="725"/>
      <c r="F6" s="726"/>
    </row>
    <row r="7" spans="1:6" ht="20.25" customHeight="1">
      <c r="A7" s="724"/>
      <c r="B7" s="725"/>
      <c r="C7" s="725"/>
      <c r="D7" s="725"/>
      <c r="E7" s="725"/>
      <c r="F7" s="726"/>
    </row>
    <row r="8" spans="1:6" ht="20.25" customHeight="1">
      <c r="A8" s="721"/>
      <c r="B8" s="721"/>
      <c r="C8" s="721"/>
      <c r="D8" s="721"/>
      <c r="E8" s="721"/>
      <c r="F8" s="721"/>
    </row>
    <row r="9" spans="1:6">
      <c r="A9" s="369"/>
      <c r="F9" s="370"/>
    </row>
    <row r="10" spans="1:6" ht="18.75">
      <c r="A10" s="369"/>
      <c r="B10" s="386" t="s">
        <v>280</v>
      </c>
      <c r="C10" s="387" t="str">
        <f>'③入力シート（こちらへ入力）'!$C$28&amp;"　"&amp;'③入力シート（こちらへ入力）'!$G$28</f>
        <v>　</v>
      </c>
      <c r="D10" s="374"/>
      <c r="F10" s="370"/>
    </row>
    <row r="11" spans="1:6" ht="18.75">
      <c r="A11" s="388"/>
      <c r="B11" s="386">
        <v>1</v>
      </c>
      <c r="C11" s="389" t="str">
        <f>'③入力シート（こちらへ入力）'!AY29</f>
        <v/>
      </c>
      <c r="D11" s="390" t="str">
        <f>'③入力シート（こちらへ入力）'!BB29</f>
        <v/>
      </c>
      <c r="E11" s="379" t="s">
        <v>279</v>
      </c>
      <c r="F11" s="370"/>
    </row>
    <row r="12" spans="1:6" ht="18.75">
      <c r="A12" s="388"/>
      <c r="B12" s="386">
        <v>2</v>
      </c>
      <c r="C12" s="389" t="str">
        <f>'③入力シート（こちらへ入力）'!AY30</f>
        <v/>
      </c>
      <c r="D12" s="390" t="str">
        <f>'③入力シート（こちらへ入力）'!BB30</f>
        <v/>
      </c>
      <c r="E12" s="379" t="s">
        <v>279</v>
      </c>
      <c r="F12" s="370"/>
    </row>
    <row r="13" spans="1:6" ht="18.75">
      <c r="A13" s="388"/>
      <c r="B13" s="386">
        <v>3</v>
      </c>
      <c r="C13" s="389" t="str">
        <f>'③入力シート（こちらへ入力）'!AY31</f>
        <v/>
      </c>
      <c r="D13" s="390" t="str">
        <f>'③入力シート（こちらへ入力）'!BB31</f>
        <v/>
      </c>
      <c r="E13" s="379" t="s">
        <v>279</v>
      </c>
      <c r="F13" s="370"/>
    </row>
    <row r="14" spans="1:6" ht="18.75">
      <c r="A14" s="388"/>
      <c r="B14" s="386">
        <v>4</v>
      </c>
      <c r="C14" s="389" t="str">
        <f>'③入力シート（こちらへ入力）'!AY32</f>
        <v/>
      </c>
      <c r="D14" s="390" t="str">
        <f>'③入力シート（こちらへ入力）'!BB32</f>
        <v/>
      </c>
      <c r="E14" s="379" t="s">
        <v>279</v>
      </c>
      <c r="F14" s="370"/>
    </row>
    <row r="15" spans="1:6" ht="18.75">
      <c r="A15" s="388"/>
      <c r="B15" s="386">
        <v>5</v>
      </c>
      <c r="C15" s="389" t="str">
        <f>'③入力シート（こちらへ入力）'!AY33</f>
        <v/>
      </c>
      <c r="D15" s="390" t="str">
        <f>'③入力シート（こちらへ入力）'!BB33</f>
        <v/>
      </c>
      <c r="E15" s="379" t="s">
        <v>279</v>
      </c>
      <c r="F15" s="370"/>
    </row>
    <row r="16" spans="1:6" ht="14.25" thickBot="1">
      <c r="A16" s="380"/>
      <c r="B16" s="381"/>
      <c r="C16" s="381"/>
      <c r="D16" s="381"/>
      <c r="E16" s="381"/>
      <c r="F16" s="382"/>
    </row>
  </sheetData>
  <sheetProtection algorithmName="SHA-512" hashValue="t0tROPk6CxOLrww8X/+GKrxuyG/eQX+x82Y4iB9tuA1M3Ldo+JP3spLLPeofpDb/QLy1GNQ62vkfV+Nr6OQbZQ==" saltValue="mLGrLKMJwPc9kTq0UzALgA==" spinCount="100000" sheet="1" objects="1" scenarios="1"/>
  <mergeCells count="4">
    <mergeCell ref="A1:B1"/>
    <mergeCell ref="C1:E1"/>
    <mergeCell ref="A3:F7"/>
    <mergeCell ref="A8:F8"/>
  </mergeCells>
  <phoneticPr fontId="2"/>
  <conditionalFormatting sqref="A1:E1">
    <cfRule type="cellIs" dxfId="14" priority="1" operator="equal">
      <formula>0</formula>
    </cfRule>
  </conditionalFormatting>
  <pageMargins left="0.75" right="0.75" top="1" bottom="1" header="0.51180555555555551" footer="0.5118055555555555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①作業マニュアル</vt:lpstr>
      <vt:lpstr>②入力シート(記入例)</vt:lpstr>
      <vt:lpstr>③入力シート（こちらへ入力）</vt:lpstr>
      <vt:lpstr>作業用シート</vt:lpstr>
      <vt:lpstr>④参加申込書(記入例) </vt:lpstr>
      <vt:lpstr>⑤参加申込書(こちらを印刷)</vt:lpstr>
      <vt:lpstr>⑥文字確認シート</vt:lpstr>
      <vt:lpstr>⑦団体紹介（記入例）</vt:lpstr>
      <vt:lpstr>⑧団体紹介提出用</vt:lpstr>
      <vt:lpstr>⑨練習会場希望調査</vt:lpstr>
      <vt:lpstr>⑩練習相手ID申込</vt:lpstr>
      <vt:lpstr>⑪プログラム事前申込</vt:lpstr>
      <vt:lpstr>⑫欠場届</vt:lpstr>
      <vt:lpstr>①作業マニュアル!Print_Area</vt:lpstr>
      <vt:lpstr>'②入力シート(記入例)'!Print_Area</vt:lpstr>
      <vt:lpstr>'③入力シート（こちらへ入力）'!Print_Area</vt:lpstr>
      <vt:lpstr>'④参加申込書(記入例) '!Print_Area</vt:lpstr>
      <vt:lpstr>'⑤参加申込書(こちらを印刷)'!Print_Area</vt:lpstr>
      <vt:lpstr>⑨練習会場希望調査!Print_Area</vt:lpstr>
      <vt:lpstr>⑪プログラム事前申込!Print_Area</vt:lpstr>
      <vt:lpstr>⑫欠場届!Print_Area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なぎなた関係</dc:creator>
  <cp:lastModifiedBy>A</cp:lastModifiedBy>
  <cp:lastPrinted>2023-11-17T02:55:24Z</cp:lastPrinted>
  <dcterms:created xsi:type="dcterms:W3CDTF">2023-06-08T04:32:31Z</dcterms:created>
  <dcterms:modified xsi:type="dcterms:W3CDTF">2023-12-14T07:53:29Z</dcterms:modified>
</cp:coreProperties>
</file>