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05介護保険\Ｇ認定・給付\007_住宅改修・福祉用具\01_住宅改修\01_様式関係\最新様式\R7～\様式）Excel版\"/>
    </mc:Choice>
  </mc:AlternateContent>
  <bookViews>
    <workbookView xWindow="0" yWindow="0" windowWidth="17256" windowHeight="5724" firstSheet="1" activeTab="1"/>
  </bookViews>
  <sheets>
    <sheet name="留意事項" sheetId="8" r:id="rId1"/>
    <sheet name="データ" sheetId="13" r:id="rId2"/>
    <sheet name="【提出用】事前審査票・承認通知書" sheetId="2" r:id="rId3"/>
    <sheet name="【記入例】事前審査票・承認通知書" sheetId="20" r:id="rId4"/>
    <sheet name="【提出用】支給申請書【受領委任払】" sheetId="6" r:id="rId5"/>
    <sheet name="【記入例】支給申請書【受領委任払】" sheetId="21" r:id="rId6"/>
    <sheet name="【提出用】支給申請書【償還払】" sheetId="15" r:id="rId7"/>
    <sheet name="【記入例】支給申請書【償還払】" sheetId="22" r:id="rId8"/>
    <sheet name="請求書（参考例）" sheetId="9" r:id="rId9"/>
  </sheets>
  <definedNames>
    <definedName name="_xlnm.Print_Area" localSheetId="5">【記入例】支給申請書【受領委任払】!$A$1:$K$42</definedName>
    <definedName name="_xlnm.Print_Area" localSheetId="7">【記入例】支給申請書【償還払】!$A$1:$K$45</definedName>
    <definedName name="_xlnm.Print_Area" localSheetId="3">【記入例】事前審査票・承認通知書!$A$1:$K$59</definedName>
    <definedName name="_xlnm.Print_Area" localSheetId="4">【提出用】支給申請書【受領委任払】!$A$1:$K$42</definedName>
    <definedName name="_xlnm.Print_Area" localSheetId="6">【提出用】支給申請書【償還払】!$A$1:$K$45</definedName>
    <definedName name="_xlnm.Print_Area" localSheetId="2">【提出用】事前審査票・承認通知書!$A$1:$K$59</definedName>
    <definedName name="_xlnm.Print_Area" localSheetId="8">'請求書（参考例）'!$A$1:$J$24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15" l="1"/>
  <c r="B12" i="15"/>
  <c r="B11" i="15"/>
  <c r="B10" i="15"/>
  <c r="B9" i="15"/>
  <c r="B13" i="6"/>
  <c r="B12" i="6"/>
  <c r="B11" i="6"/>
  <c r="B10" i="6"/>
  <c r="B9" i="6"/>
  <c r="B30" i="2"/>
  <c r="B29" i="2"/>
  <c r="B28" i="2"/>
  <c r="B27" i="2"/>
  <c r="B26" i="2"/>
  <c r="B23" i="2"/>
  <c r="B21" i="2"/>
  <c r="B14" i="2"/>
  <c r="B13" i="2"/>
  <c r="F37" i="2" l="1"/>
  <c r="F38" i="2" s="1"/>
  <c r="F36" i="2"/>
  <c r="F35" i="2"/>
  <c r="F39" i="2" l="1"/>
  <c r="F7" i="9"/>
  <c r="F8" i="9"/>
  <c r="F9" i="9"/>
  <c r="F10" i="9"/>
  <c r="D15" i="15"/>
  <c r="D32" i="15"/>
  <c r="D33" i="15"/>
  <c r="E35" i="15"/>
  <c r="E37" i="15" s="1"/>
  <c r="I35" i="15"/>
  <c r="D15" i="6"/>
  <c r="D31" i="6"/>
  <c r="D32" i="6"/>
  <c r="D33" i="6"/>
  <c r="D34" i="6"/>
  <c r="D35" i="6"/>
  <c r="D32" i="2"/>
  <c r="E30" i="13"/>
  <c r="F30" i="13"/>
  <c r="G30" i="13"/>
  <c r="H30" i="13"/>
  <c r="I30" i="13"/>
  <c r="J30" i="13"/>
  <c r="K30" i="13"/>
  <c r="L30" i="13"/>
  <c r="M30" i="13"/>
  <c r="N30" i="13"/>
  <c r="O30" i="13"/>
  <c r="P30" i="13"/>
  <c r="Q30" i="13"/>
  <c r="R30" i="13"/>
  <c r="S30" i="13"/>
  <c r="T30" i="13"/>
  <c r="U30" i="13"/>
  <c r="V30" i="13"/>
  <c r="W30" i="13"/>
  <c r="X30" i="13"/>
  <c r="Y30" i="13"/>
  <c r="Z30" i="13"/>
  <c r="AA30" i="13"/>
  <c r="AB30" i="13"/>
  <c r="AC30" i="13"/>
  <c r="AD30" i="13"/>
  <c r="AE30" i="13"/>
  <c r="AF30" i="13"/>
  <c r="AG30" i="13"/>
  <c r="AH30" i="13"/>
  <c r="AI30" i="13"/>
  <c r="AJ30" i="13"/>
  <c r="AK30" i="13"/>
  <c r="AL30" i="13"/>
  <c r="AM30" i="13"/>
  <c r="AN30" i="13"/>
  <c r="AO30" i="13"/>
  <c r="AP30" i="13"/>
  <c r="AQ30" i="13"/>
  <c r="AR30" i="13"/>
  <c r="AS30" i="13"/>
  <c r="AT30" i="13"/>
  <c r="AU30" i="13"/>
  <c r="AV30" i="13"/>
  <c r="AW30" i="13"/>
  <c r="AX30" i="13"/>
  <c r="AY30" i="13"/>
  <c r="AZ30" i="13"/>
  <c r="BA30" i="13"/>
  <c r="BB30" i="13"/>
  <c r="BC30" i="13"/>
  <c r="BD30" i="13"/>
  <c r="BE30" i="13"/>
  <c r="BF30" i="13"/>
  <c r="BG30" i="13"/>
  <c r="BH30" i="13"/>
  <c r="BI30" i="13"/>
  <c r="BJ30" i="13"/>
  <c r="BK30" i="13"/>
  <c r="BL30" i="13"/>
  <c r="BM30" i="13"/>
  <c r="BN30" i="13"/>
  <c r="BO30" i="13"/>
  <c r="BP30" i="13"/>
  <c r="BQ30" i="13"/>
  <c r="BR30" i="13"/>
  <c r="BS30" i="13"/>
  <c r="BT30" i="13"/>
  <c r="BU30" i="13"/>
  <c r="BV30" i="13"/>
  <c r="BW30" i="13"/>
  <c r="BX30" i="13"/>
  <c r="BY30" i="13"/>
  <c r="BZ30" i="13"/>
  <c r="CA30" i="13"/>
  <c r="CB30" i="13"/>
  <c r="CC30" i="13"/>
  <c r="CD30" i="13"/>
  <c r="CE30" i="13"/>
  <c r="CF30" i="13"/>
  <c r="CG30" i="13"/>
  <c r="CH30" i="13"/>
  <c r="CI30" i="13"/>
  <c r="CJ30" i="13"/>
  <c r="CK30" i="13"/>
  <c r="CL30" i="13"/>
  <c r="CM30" i="13"/>
  <c r="CN30" i="13"/>
  <c r="CO30" i="13"/>
  <c r="CP30" i="13"/>
  <c r="CQ30" i="13"/>
  <c r="CR30" i="13"/>
  <c r="CS30" i="13"/>
  <c r="CT30" i="13"/>
  <c r="CU30" i="13"/>
  <c r="CV30" i="13"/>
  <c r="CW30" i="13"/>
  <c r="CX30" i="13"/>
  <c r="CY30" i="13"/>
  <c r="CZ30" i="13"/>
  <c r="DA30" i="13"/>
  <c r="DB30" i="13"/>
  <c r="DC30" i="13"/>
  <c r="DD30" i="13"/>
  <c r="DE30" i="13"/>
  <c r="DF30" i="13"/>
  <c r="DG30" i="13"/>
  <c r="DH30" i="13"/>
  <c r="DI30" i="13"/>
  <c r="DJ30" i="13"/>
  <c r="DK30" i="13"/>
  <c r="DL30" i="13"/>
  <c r="DM30" i="13"/>
  <c r="DN30" i="13"/>
  <c r="DO30" i="13"/>
  <c r="DP30" i="13"/>
  <c r="DQ30" i="13"/>
  <c r="DR30" i="13"/>
  <c r="DS30" i="13"/>
  <c r="DT30" i="13"/>
  <c r="DU30" i="13"/>
  <c r="DV30" i="13"/>
  <c r="DW30" i="13"/>
  <c r="DX30" i="13"/>
  <c r="DY30" i="13"/>
  <c r="DZ30" i="13"/>
  <c r="EA30" i="13"/>
  <c r="EB30" i="13"/>
  <c r="EC30" i="13"/>
  <c r="ED30" i="13"/>
  <c r="EE30" i="13"/>
  <c r="EF30" i="13"/>
  <c r="EG30" i="13"/>
  <c r="EH30" i="13"/>
  <c r="EI30" i="13"/>
  <c r="EJ30" i="13"/>
  <c r="EK30" i="13"/>
  <c r="EL30" i="13"/>
  <c r="EM30" i="13"/>
  <c r="EN30" i="13"/>
  <c r="EO30" i="13"/>
  <c r="EP30" i="13"/>
  <c r="EQ30" i="13"/>
  <c r="ER30" i="13"/>
  <c r="ES30" i="13"/>
  <c r="ET30" i="13"/>
  <c r="EU30" i="13"/>
  <c r="EV30" i="13"/>
  <c r="EW30" i="13"/>
  <c r="EX30" i="13"/>
  <c r="EY30" i="13"/>
  <c r="EZ30" i="13"/>
  <c r="FA30" i="13"/>
  <c r="FB30" i="13"/>
  <c r="FC30" i="13"/>
  <c r="FD30" i="13"/>
  <c r="FE30" i="13"/>
  <c r="FF30" i="13"/>
  <c r="FG30" i="13"/>
  <c r="FH30" i="13"/>
  <c r="FI30" i="13"/>
  <c r="FJ30" i="13"/>
  <c r="FK30" i="13"/>
  <c r="FL30" i="13"/>
  <c r="FM30" i="13"/>
  <c r="FN30" i="13"/>
  <c r="FO30" i="13"/>
  <c r="FP30" i="13"/>
  <c r="FQ30" i="13"/>
  <c r="FR30" i="13"/>
  <c r="FS30" i="13"/>
  <c r="FT30" i="13"/>
  <c r="FU30" i="13"/>
  <c r="FV30" i="13"/>
  <c r="FW30" i="13"/>
  <c r="FX30" i="13"/>
  <c r="FY30" i="13"/>
  <c r="FZ30" i="13"/>
  <c r="GA30" i="13"/>
  <c r="GB30" i="13"/>
  <c r="GC30" i="13"/>
  <c r="GD30" i="13"/>
  <c r="GE30" i="13"/>
  <c r="GF30" i="13"/>
  <c r="GG30" i="13"/>
  <c r="GH30" i="13"/>
  <c r="GI30" i="13"/>
  <c r="GJ30" i="13"/>
  <c r="GK30" i="13"/>
  <c r="GL30" i="13"/>
  <c r="GM30" i="13"/>
  <c r="GN30" i="13"/>
  <c r="GO30" i="13"/>
  <c r="GP30" i="13"/>
  <c r="GQ30" i="13"/>
  <c r="GR30" i="13"/>
  <c r="GS30" i="13"/>
  <c r="GT30" i="13"/>
  <c r="GU30" i="13"/>
  <c r="GV30" i="13"/>
  <c r="GW30" i="13"/>
  <c r="GX30" i="13"/>
  <c r="GY30" i="13"/>
  <c r="GZ30" i="13"/>
  <c r="HA30" i="13"/>
  <c r="HB30" i="13"/>
  <c r="HC30" i="13"/>
  <c r="HD30" i="13"/>
  <c r="HE30" i="13"/>
  <c r="HF30" i="13"/>
  <c r="HG30" i="13"/>
  <c r="HH30" i="13"/>
  <c r="HI30" i="13"/>
  <c r="HJ30" i="13"/>
  <c r="HK30" i="13"/>
  <c r="HL30" i="13"/>
  <c r="HM30" i="13"/>
  <c r="HN30" i="13"/>
  <c r="HO30" i="13"/>
  <c r="HP30" i="13"/>
  <c r="HQ30" i="13"/>
  <c r="HR30" i="13"/>
  <c r="HS30" i="13"/>
  <c r="HT30" i="13"/>
  <c r="HU30" i="13"/>
  <c r="HV30" i="13"/>
  <c r="HW30" i="13"/>
  <c r="HX30" i="13"/>
  <c r="HY30" i="13"/>
  <c r="HZ30" i="13"/>
  <c r="IA30" i="13"/>
  <c r="IB30" i="13"/>
  <c r="IC30" i="13"/>
  <c r="ID30" i="13"/>
  <c r="IE30" i="13"/>
  <c r="IF30" i="13"/>
  <c r="IG30" i="13"/>
  <c r="IH30" i="13"/>
  <c r="II30" i="13"/>
  <c r="IJ30" i="13"/>
  <c r="IK30" i="13"/>
  <c r="IL30" i="13"/>
  <c r="IM30" i="13"/>
  <c r="IN30" i="13"/>
  <c r="IO30" i="13"/>
  <c r="IP30" i="13"/>
  <c r="IQ30" i="13"/>
  <c r="IR30" i="13"/>
  <c r="IS30" i="13"/>
  <c r="IT30" i="13"/>
  <c r="IU30" i="13"/>
  <c r="IV30" i="13"/>
  <c r="IW30" i="13"/>
  <c r="IX30" i="13"/>
  <c r="IY30" i="13"/>
  <c r="IZ30" i="13"/>
  <c r="JA30" i="13"/>
  <c r="JB30" i="13"/>
  <c r="JC30" i="13"/>
  <c r="JD30" i="13"/>
  <c r="JE30" i="13"/>
  <c r="JF30" i="13"/>
  <c r="JG30" i="13"/>
  <c r="JH30" i="13"/>
  <c r="JI30" i="13"/>
  <c r="JJ30" i="13"/>
  <c r="JK30" i="13"/>
  <c r="JL30" i="13"/>
  <c r="JM30" i="13"/>
  <c r="JN30" i="13"/>
  <c r="JO30" i="13"/>
  <c r="JP30" i="13"/>
  <c r="JQ30" i="13"/>
  <c r="JR30" i="13"/>
  <c r="JS30" i="13"/>
  <c r="JT30" i="13"/>
  <c r="JU30" i="13"/>
  <c r="JV30" i="13"/>
  <c r="JW30" i="13"/>
  <c r="JX30" i="13"/>
  <c r="JY30" i="13"/>
  <c r="JZ30" i="13"/>
  <c r="KA30" i="13"/>
  <c r="KB30" i="13"/>
  <c r="KC30" i="13"/>
  <c r="KD30" i="13"/>
  <c r="KE30" i="13"/>
  <c r="KF30" i="13"/>
  <c r="KG30" i="13"/>
  <c r="KH30" i="13"/>
  <c r="KI30" i="13"/>
  <c r="KJ30" i="13"/>
  <c r="KK30" i="13"/>
  <c r="KL30" i="13"/>
  <c r="KM30" i="13"/>
  <c r="KN30" i="13"/>
  <c r="KO30" i="13"/>
  <c r="KP30" i="13"/>
  <c r="KQ30" i="13"/>
  <c r="KR30" i="13"/>
  <c r="KS30" i="13"/>
  <c r="KT30" i="13"/>
  <c r="KU30" i="13"/>
  <c r="KV30" i="13"/>
  <c r="KW30" i="13"/>
  <c r="KX30" i="13"/>
  <c r="KY30" i="13"/>
  <c r="KZ30" i="13"/>
  <c r="LA30" i="13"/>
  <c r="LB30" i="13"/>
  <c r="LC30" i="13"/>
  <c r="LD30" i="13"/>
  <c r="LE30" i="13"/>
  <c r="LF30" i="13"/>
  <c r="LG30" i="13"/>
  <c r="LH30" i="13"/>
  <c r="LI30" i="13"/>
  <c r="LJ30" i="13"/>
  <c r="LK30" i="13"/>
  <c r="LL30" i="13"/>
  <c r="LM30" i="13"/>
  <c r="LN30" i="13"/>
  <c r="LO30" i="13"/>
  <c r="LP30" i="13"/>
  <c r="LQ30" i="13"/>
  <c r="LR30" i="13"/>
  <c r="LS30" i="13"/>
  <c r="LT30" i="13"/>
  <c r="LU30" i="13"/>
  <c r="LV30" i="13"/>
  <c r="LW30" i="13"/>
  <c r="LX30" i="13"/>
  <c r="LY30" i="13"/>
  <c r="LZ30" i="13"/>
  <c r="MA30" i="13"/>
  <c r="MB30" i="13"/>
  <c r="MC30" i="13"/>
  <c r="MD30" i="13"/>
  <c r="ME30" i="13"/>
  <c r="MF30" i="13"/>
  <c r="MG30" i="13"/>
  <c r="MH30" i="13"/>
  <c r="MI30" i="13"/>
  <c r="MJ30" i="13"/>
  <c r="MK30" i="13"/>
  <c r="ML30" i="13"/>
  <c r="MM30" i="13"/>
  <c r="MN30" i="13"/>
  <c r="MO30" i="13"/>
  <c r="MP30" i="13"/>
  <c r="MQ30" i="13"/>
  <c r="MR30" i="13"/>
  <c r="MS30" i="13"/>
  <c r="MT30" i="13"/>
  <c r="MU30" i="13"/>
  <c r="MV30" i="13"/>
  <c r="MW30" i="13"/>
  <c r="MX30" i="13"/>
  <c r="MY30" i="13"/>
  <c r="MZ30" i="13"/>
  <c r="NA30" i="13"/>
  <c r="NB30" i="13"/>
  <c r="NC30" i="13"/>
  <c r="ND30" i="13"/>
  <c r="NE30" i="13"/>
  <c r="NF30" i="13"/>
  <c r="NG30" i="13"/>
  <c r="NH30" i="13"/>
  <c r="NI30" i="13"/>
  <c r="NJ30" i="13"/>
  <c r="NK30" i="13"/>
  <c r="NL30" i="13"/>
  <c r="NM30" i="13"/>
  <c r="NN30" i="13"/>
  <c r="NO30" i="13"/>
  <c r="NP30" i="13"/>
  <c r="NQ30" i="13"/>
  <c r="NR30" i="13"/>
  <c r="NS30" i="13"/>
  <c r="NT30" i="13"/>
  <c r="NU30" i="13"/>
  <c r="NV30" i="13"/>
  <c r="NW30" i="13"/>
  <c r="NX30" i="13"/>
  <c r="NY30" i="13"/>
  <c r="NZ30" i="13"/>
  <c r="OA30" i="13"/>
  <c r="OB30" i="13"/>
  <c r="OC30" i="13"/>
  <c r="OD30" i="13"/>
  <c r="OE30" i="13"/>
  <c r="OF30" i="13"/>
  <c r="OG30" i="13"/>
  <c r="OH30" i="13"/>
  <c r="OI30" i="13"/>
  <c r="OJ30" i="13"/>
  <c r="OK30" i="13"/>
  <c r="OL30" i="13"/>
  <c r="OM30" i="13"/>
  <c r="ON30" i="13"/>
  <c r="OO30" i="13"/>
  <c r="OP30" i="13"/>
  <c r="OQ30" i="13"/>
  <c r="OR30" i="13"/>
  <c r="OS30" i="13"/>
  <c r="OT30" i="13"/>
  <c r="OU30" i="13"/>
  <c r="OV30" i="13"/>
  <c r="OW30" i="13"/>
  <c r="OX30" i="13"/>
  <c r="OY30" i="13"/>
  <c r="OZ30" i="13"/>
  <c r="PA30" i="13"/>
  <c r="PB30" i="13"/>
  <c r="PC30" i="13"/>
  <c r="PD30" i="13"/>
  <c r="PE30" i="13"/>
  <c r="PF30" i="13"/>
  <c r="PG30" i="13"/>
  <c r="PH30" i="13"/>
  <c r="PI30" i="13"/>
  <c r="PJ30" i="13"/>
  <c r="PK30" i="13"/>
  <c r="PL30" i="13"/>
  <c r="PM30" i="13"/>
  <c r="PN30" i="13"/>
  <c r="PO30" i="13"/>
  <c r="PP30" i="13"/>
  <c r="PQ30" i="13"/>
  <c r="PR30" i="13"/>
  <c r="PS30" i="13"/>
  <c r="PT30" i="13"/>
  <c r="PU30" i="13"/>
  <c r="PV30" i="13"/>
  <c r="PW30" i="13"/>
  <c r="PX30" i="13"/>
  <c r="PY30" i="13"/>
  <c r="PZ30" i="13"/>
  <c r="QA30" i="13"/>
  <c r="QB30" i="13"/>
  <c r="QC30" i="13"/>
  <c r="QD30" i="13"/>
  <c r="QE30" i="13"/>
  <c r="QF30" i="13"/>
  <c r="QG30" i="13"/>
  <c r="QH30" i="13"/>
  <c r="QI30" i="13"/>
  <c r="QJ30" i="13"/>
  <c r="QK30" i="13"/>
  <c r="QL30" i="13"/>
  <c r="QM30" i="13"/>
  <c r="QN30" i="13"/>
  <c r="QO30" i="13"/>
  <c r="QP30" i="13"/>
  <c r="QQ30" i="13"/>
  <c r="QR30" i="13"/>
  <c r="QS30" i="13"/>
  <c r="QT30" i="13"/>
  <c r="QU30" i="13"/>
  <c r="QV30" i="13"/>
  <c r="QW30" i="13"/>
  <c r="QX30" i="13"/>
  <c r="QY30" i="13"/>
  <c r="QZ30" i="13"/>
  <c r="RA30" i="13"/>
  <c r="RB30" i="13"/>
  <c r="RC30" i="13"/>
  <c r="RD30" i="13"/>
  <c r="RE30" i="13"/>
  <c r="RF30" i="13"/>
  <c r="RG30" i="13"/>
  <c r="RH30" i="13"/>
  <c r="RI30" i="13"/>
  <c r="RJ30" i="13"/>
  <c r="RK30" i="13"/>
  <c r="RL30" i="13"/>
  <c r="RM30" i="13"/>
  <c r="RN30" i="13"/>
  <c r="RO30" i="13"/>
  <c r="RP30" i="13"/>
  <c r="RQ30" i="13"/>
  <c r="RR30" i="13"/>
  <c r="RS30" i="13"/>
  <c r="RT30" i="13"/>
  <c r="RU30" i="13"/>
  <c r="RV30" i="13"/>
  <c r="RW30" i="13"/>
  <c r="RX30" i="13"/>
  <c r="RY30" i="13"/>
  <c r="RZ30" i="13"/>
  <c r="SA30" i="13"/>
  <c r="SB30" i="13"/>
  <c r="SC30" i="13"/>
  <c r="SD30" i="13"/>
  <c r="SE30" i="13"/>
  <c r="SF30" i="13"/>
  <c r="SG30" i="13"/>
  <c r="SH30" i="13"/>
  <c r="SI30" i="13"/>
  <c r="D30" i="13"/>
  <c r="E38" i="15" l="1"/>
  <c r="I37" i="15"/>
  <c r="I38" i="15"/>
  <c r="D22" i="9"/>
  <c r="D19" i="9"/>
  <c r="D16" i="9"/>
  <c r="D18" i="15" l="1"/>
  <c r="I17" i="15"/>
  <c r="D17" i="15"/>
  <c r="I16" i="15"/>
  <c r="D16" i="15"/>
  <c r="D6" i="15"/>
  <c r="I5" i="15"/>
  <c r="I4" i="15"/>
  <c r="D5" i="15"/>
  <c r="D4" i="15"/>
  <c r="D4" i="6"/>
  <c r="D10" i="2"/>
  <c r="I17" i="6"/>
  <c r="D17" i="6"/>
  <c r="I16" i="6"/>
  <c r="D16" i="6"/>
  <c r="D18" i="6"/>
  <c r="D6" i="6"/>
  <c r="I5" i="6"/>
  <c r="D5" i="6"/>
  <c r="I4" i="6"/>
  <c r="J9" i="2"/>
  <c r="J8" i="2"/>
  <c r="J7" i="2"/>
  <c r="J6" i="2"/>
  <c r="I33" i="2"/>
  <c r="E41" i="2" l="1"/>
  <c r="E40" i="2"/>
  <c r="F40" i="2" s="1"/>
  <c r="F42" i="2" l="1"/>
  <c r="F41" i="2"/>
</calcChain>
</file>

<file path=xl/comments1.xml><?xml version="1.0" encoding="utf-8"?>
<comments xmlns="http://schemas.openxmlformats.org/spreadsheetml/2006/main">
  <authors>
    <author>Administrator</author>
  </authors>
  <commentList>
    <comment ref="B7" authorId="0" shapeId="0">
      <text>
        <r>
          <rPr>
            <b/>
            <sz val="9"/>
            <color indexed="81"/>
            <rFont val="MS P ゴシック"/>
            <family val="3"/>
            <charset val="128"/>
          </rPr>
          <t>プルダウンで選択</t>
        </r>
      </text>
    </comment>
    <comment ref="B9" authorId="0" shapeId="0">
      <text>
        <r>
          <rPr>
            <b/>
            <sz val="9"/>
            <color indexed="81"/>
            <rFont val="MS P ゴシック"/>
            <family val="3"/>
            <charset val="128"/>
          </rPr>
          <t>プルダウンで選択</t>
        </r>
      </text>
    </comment>
    <comment ref="C10" authorId="0" shapeId="0">
      <text>
        <r>
          <rPr>
            <b/>
            <sz val="9"/>
            <color indexed="81"/>
            <rFont val="MS P ゴシック"/>
            <family val="3"/>
            <charset val="128"/>
          </rPr>
          <t>プルダウンで選択</t>
        </r>
        <r>
          <rPr>
            <sz val="9"/>
            <color indexed="81"/>
            <rFont val="MS P ゴシック"/>
            <family val="3"/>
            <charset val="128"/>
          </rPr>
          <t xml:space="preserve">
</t>
        </r>
      </text>
    </comment>
    <comment ref="C11" authorId="0" shapeId="0">
      <text>
        <r>
          <rPr>
            <b/>
            <sz val="9"/>
            <color indexed="81"/>
            <rFont val="MS P ゴシック"/>
            <family val="3"/>
            <charset val="128"/>
          </rPr>
          <t>プルダウンで選択</t>
        </r>
      </text>
    </comment>
    <comment ref="C12" authorId="0" shapeId="0">
      <text>
        <r>
          <rPr>
            <b/>
            <sz val="9"/>
            <color indexed="81"/>
            <rFont val="MS P ゴシック"/>
            <family val="3"/>
            <charset val="128"/>
          </rPr>
          <t>プルダウンで選択</t>
        </r>
      </text>
    </comment>
    <comment ref="C13" authorId="0" shapeId="0">
      <text>
        <r>
          <rPr>
            <b/>
            <sz val="9"/>
            <color indexed="81"/>
            <rFont val="MS P ゴシック"/>
            <family val="3"/>
            <charset val="128"/>
          </rPr>
          <t>プルダウンで選択</t>
        </r>
      </text>
    </comment>
    <comment ref="C14" authorId="0" shapeId="0">
      <text>
        <r>
          <rPr>
            <b/>
            <sz val="9"/>
            <color indexed="81"/>
            <rFont val="MS P ゴシック"/>
            <family val="3"/>
            <charset val="128"/>
          </rPr>
          <t>プルダウンで選択</t>
        </r>
      </text>
    </comment>
    <comment ref="C20" authorId="0" shapeId="0">
      <text>
        <r>
          <rPr>
            <b/>
            <sz val="9"/>
            <color indexed="81"/>
            <rFont val="MS P ゴシック"/>
            <family val="3"/>
            <charset val="128"/>
          </rPr>
          <t>プルダウンで選択</t>
        </r>
      </text>
    </comment>
    <comment ref="C21" authorId="0" shapeId="0">
      <text>
        <r>
          <rPr>
            <b/>
            <sz val="9"/>
            <color indexed="81"/>
            <rFont val="MS P ゴシック"/>
            <family val="3"/>
            <charset val="128"/>
          </rPr>
          <t>プルダウンで選択</t>
        </r>
      </text>
    </comment>
    <comment ref="C22" authorId="0" shapeId="0">
      <text>
        <r>
          <rPr>
            <b/>
            <sz val="9"/>
            <color indexed="81"/>
            <rFont val="MS P ゴシック"/>
            <family val="3"/>
            <charset val="128"/>
          </rPr>
          <t>プルダウンで選択</t>
        </r>
      </text>
    </comment>
    <comment ref="C23" authorId="0" shapeId="0">
      <text>
        <r>
          <rPr>
            <b/>
            <sz val="9"/>
            <color indexed="81"/>
            <rFont val="MS P ゴシック"/>
            <family val="3"/>
            <charset val="128"/>
          </rPr>
          <t>プルダウンで選択</t>
        </r>
      </text>
    </comment>
    <comment ref="C24" authorId="0" shapeId="0">
      <text>
        <r>
          <rPr>
            <b/>
            <sz val="9"/>
            <color indexed="81"/>
            <rFont val="MS P ゴシック"/>
            <family val="3"/>
            <charset val="128"/>
          </rPr>
          <t>プルダウンで選択</t>
        </r>
      </text>
    </comment>
    <comment ref="B36" authorId="0" shapeId="0">
      <text>
        <r>
          <rPr>
            <b/>
            <sz val="9"/>
            <color indexed="81"/>
            <rFont val="MS P ゴシック"/>
            <family val="3"/>
            <charset val="128"/>
          </rPr>
          <t xml:space="preserve">銀行はゆうちょ銀行かそれ以外かいずれか一方を入力してください。
</t>
        </r>
      </text>
    </comment>
  </commentList>
</comments>
</file>

<file path=xl/sharedStrings.xml><?xml version="1.0" encoding="utf-8"?>
<sst xmlns="http://schemas.openxmlformats.org/spreadsheetml/2006/main" count="488" uniqueCount="244">
  <si>
    <t>伊丹市長　様</t>
    <rPh sb="0" eb="4">
      <t>イタミシチョウ</t>
    </rPh>
    <rPh sb="5" eb="6">
      <t>サマ</t>
    </rPh>
    <phoneticPr fontId="1"/>
  </si>
  <si>
    <t>フリガナ</t>
    <phoneticPr fontId="1"/>
  </si>
  <si>
    <t>被保険者氏名</t>
    <rPh sb="0" eb="4">
      <t>ヒホケンシャ</t>
    </rPh>
    <rPh sb="4" eb="6">
      <t>シメイ</t>
    </rPh>
    <phoneticPr fontId="1"/>
  </si>
  <si>
    <t>被保険者番号</t>
    <rPh sb="0" eb="4">
      <t>ヒホケンシャ</t>
    </rPh>
    <rPh sb="4" eb="6">
      <t>バンゴウ</t>
    </rPh>
    <phoneticPr fontId="1"/>
  </si>
  <si>
    <t>生年月日</t>
    <rPh sb="0" eb="4">
      <t>セイネンガッピ</t>
    </rPh>
    <phoneticPr fontId="1"/>
  </si>
  <si>
    <t>住所</t>
    <rPh sb="0" eb="2">
      <t>ジュウショ</t>
    </rPh>
    <phoneticPr fontId="1"/>
  </si>
  <si>
    <t>電話番号</t>
    <rPh sb="0" eb="4">
      <t>デンワバンゴウ</t>
    </rPh>
    <phoneticPr fontId="1"/>
  </si>
  <si>
    <t>住宅の所有者と承諾書</t>
    <rPh sb="0" eb="2">
      <t>ジュウタク</t>
    </rPh>
    <rPh sb="3" eb="6">
      <t>ショユウシャ</t>
    </rPh>
    <rPh sb="7" eb="10">
      <t>ショウダクショ</t>
    </rPh>
    <phoneticPr fontId="1"/>
  </si>
  <si>
    <t>※自署もしくは記名・押印</t>
    <rPh sb="1" eb="3">
      <t>ジショ</t>
    </rPh>
    <rPh sb="7" eb="9">
      <t>キメイ</t>
    </rPh>
    <rPh sb="10" eb="12">
      <t>オウイン</t>
    </rPh>
    <phoneticPr fontId="1"/>
  </si>
  <si>
    <t>上記の被保険者が介護保険の住宅改修を行うことを承諾します。</t>
    <rPh sb="0" eb="2">
      <t>ジョウキ</t>
    </rPh>
    <rPh sb="3" eb="7">
      <t>ヒホケンシャ</t>
    </rPh>
    <rPh sb="8" eb="12">
      <t>カイゴホケン</t>
    </rPh>
    <rPh sb="13" eb="17">
      <t>ジュウタクカイシュウ</t>
    </rPh>
    <rPh sb="18" eb="19">
      <t>オコナ</t>
    </rPh>
    <rPh sb="23" eb="25">
      <t>ショウダク</t>
    </rPh>
    <phoneticPr fontId="1"/>
  </si>
  <si>
    <t>氏名</t>
    <rPh sb="0" eb="2">
      <t>シメイ</t>
    </rPh>
    <phoneticPr fontId="1"/>
  </si>
  <si>
    <t>各担当窓口へ申請し、許可書（写）を添付</t>
    <rPh sb="0" eb="3">
      <t>カクタントウ</t>
    </rPh>
    <rPh sb="3" eb="5">
      <t>マドグチ</t>
    </rPh>
    <rPh sb="6" eb="8">
      <t>シンセイ</t>
    </rPh>
    <rPh sb="10" eb="13">
      <t>キョカショ</t>
    </rPh>
    <rPh sb="14" eb="15">
      <t>ウツ</t>
    </rPh>
    <rPh sb="17" eb="19">
      <t>テンプ</t>
    </rPh>
    <phoneticPr fontId="1"/>
  </si>
  <si>
    <t>別紙「住宅改修の承諾について（依頼）」を添付</t>
    <rPh sb="0" eb="2">
      <t>ベッシ</t>
    </rPh>
    <rPh sb="3" eb="7">
      <t>ジュウタクカイシュウ</t>
    </rPh>
    <rPh sb="8" eb="10">
      <t>ショウダク</t>
    </rPh>
    <rPh sb="15" eb="17">
      <t>イライ</t>
    </rPh>
    <rPh sb="20" eb="22">
      <t>テンプ</t>
    </rPh>
    <phoneticPr fontId="1"/>
  </si>
  <si>
    <t>改修の内容</t>
    <rPh sb="0" eb="2">
      <t>カイシュウ</t>
    </rPh>
    <rPh sb="3" eb="5">
      <t>ナイヨウ</t>
    </rPh>
    <phoneticPr fontId="1"/>
  </si>
  <si>
    <t>施工業者名</t>
    <rPh sb="0" eb="4">
      <t>セコウギョウシャ</t>
    </rPh>
    <rPh sb="4" eb="5">
      <t>メイ</t>
    </rPh>
    <phoneticPr fontId="1"/>
  </si>
  <si>
    <t>工事全体見積額</t>
    <rPh sb="0" eb="2">
      <t>コウジ</t>
    </rPh>
    <rPh sb="2" eb="4">
      <t>ゼンタイ</t>
    </rPh>
    <rPh sb="4" eb="6">
      <t>ミツモリ</t>
    </rPh>
    <rPh sb="6" eb="7">
      <t>ガク</t>
    </rPh>
    <phoneticPr fontId="1"/>
  </si>
  <si>
    <t>介護保険対象工事額</t>
    <rPh sb="0" eb="4">
      <t>カイゴホケン</t>
    </rPh>
    <rPh sb="4" eb="6">
      <t>タイショウ</t>
    </rPh>
    <rPh sb="6" eb="9">
      <t>コウジガク</t>
    </rPh>
    <phoneticPr fontId="1"/>
  </si>
  <si>
    <t>前回までの利用額合計</t>
    <rPh sb="0" eb="2">
      <t>ゼンカイ</t>
    </rPh>
    <rPh sb="5" eb="8">
      <t>リヨウガク</t>
    </rPh>
    <rPh sb="8" eb="10">
      <t>ゴウケイ</t>
    </rPh>
    <phoneticPr fontId="1"/>
  </si>
  <si>
    <t>介護保険給付額</t>
    <rPh sb="0" eb="4">
      <t>カイゴホケン</t>
    </rPh>
    <rPh sb="4" eb="7">
      <t>キュウフガク</t>
    </rPh>
    <phoneticPr fontId="1"/>
  </si>
  <si>
    <t>負担割合</t>
    <rPh sb="0" eb="4">
      <t>フタンワリアイ</t>
    </rPh>
    <phoneticPr fontId="1"/>
  </si>
  <si>
    <t>介護保険居宅介護（介護予防）住宅改修費支給申請書</t>
    <rPh sb="0" eb="4">
      <t>カイゴホケン</t>
    </rPh>
    <rPh sb="4" eb="8">
      <t>キョタクカイゴ</t>
    </rPh>
    <rPh sb="9" eb="13">
      <t>カイゴヨボウ</t>
    </rPh>
    <rPh sb="14" eb="19">
      <t>ジュウタクカイシュウヒ</t>
    </rPh>
    <rPh sb="19" eb="24">
      <t>シキュウシンセイショ</t>
    </rPh>
    <phoneticPr fontId="1"/>
  </si>
  <si>
    <t>【受領委任払】</t>
    <rPh sb="1" eb="3">
      <t>ジュリョウ</t>
    </rPh>
    <rPh sb="3" eb="6">
      <t>イニンバラ</t>
    </rPh>
    <phoneticPr fontId="1"/>
  </si>
  <si>
    <t>フリガナ</t>
    <phoneticPr fontId="1"/>
  </si>
  <si>
    <t>被保険者氏名</t>
    <rPh sb="0" eb="4">
      <t>ヒホケンシャ</t>
    </rPh>
    <rPh sb="4" eb="6">
      <t>シメイ</t>
    </rPh>
    <phoneticPr fontId="1"/>
  </si>
  <si>
    <t>被保険者番号</t>
    <rPh sb="0" eb="6">
      <t>ヒホケンシャバンゴウ</t>
    </rPh>
    <phoneticPr fontId="1"/>
  </si>
  <si>
    <t>施工業者名</t>
    <rPh sb="0" eb="5">
      <t>セコウギョウシャメイ</t>
    </rPh>
    <phoneticPr fontId="1"/>
  </si>
  <si>
    <t>工事着工日</t>
    <rPh sb="0" eb="2">
      <t>コウジ</t>
    </rPh>
    <rPh sb="2" eb="5">
      <t>チャッコウビ</t>
    </rPh>
    <phoneticPr fontId="1"/>
  </si>
  <si>
    <t>・見積書</t>
    <rPh sb="1" eb="4">
      <t>ミツモリショ</t>
    </rPh>
    <phoneticPr fontId="1"/>
  </si>
  <si>
    <t>・承諾書（賃貸住宅の場合）</t>
    <rPh sb="1" eb="4">
      <t>ショウダクショ</t>
    </rPh>
    <rPh sb="5" eb="7">
      <t>チンタイ</t>
    </rPh>
    <rPh sb="7" eb="9">
      <t>ジュウタク</t>
    </rPh>
    <rPh sb="10" eb="12">
      <t>バアイ</t>
    </rPh>
    <phoneticPr fontId="1"/>
  </si>
  <si>
    <t>受取人</t>
    <rPh sb="0" eb="3">
      <t>ウケトリニン</t>
    </rPh>
    <phoneticPr fontId="1"/>
  </si>
  <si>
    <t>会社名</t>
    <rPh sb="0" eb="2">
      <t>カイシャ</t>
    </rPh>
    <rPh sb="2" eb="3">
      <t>メイ</t>
    </rPh>
    <phoneticPr fontId="1"/>
  </si>
  <si>
    <t>電話</t>
    <rPh sb="0" eb="2">
      <t>デンワ</t>
    </rPh>
    <phoneticPr fontId="1"/>
  </si>
  <si>
    <t>FAX</t>
    <phoneticPr fontId="1"/>
  </si>
  <si>
    <t>・領収書（原本提示・コピー提出）</t>
    <rPh sb="1" eb="4">
      <t>リョウシュウショ</t>
    </rPh>
    <rPh sb="5" eb="7">
      <t>ゲンポン</t>
    </rPh>
    <rPh sb="7" eb="9">
      <t>テイジ</t>
    </rPh>
    <rPh sb="13" eb="15">
      <t>テイシュツ</t>
    </rPh>
    <phoneticPr fontId="1"/>
  </si>
  <si>
    <t>・請求書</t>
    <rPh sb="1" eb="4">
      <t>セイキュウショ</t>
    </rPh>
    <phoneticPr fontId="1"/>
  </si>
  <si>
    <t>・通帳のコピー等、振込口座が確認できるもの</t>
    <rPh sb="1" eb="3">
      <t>ツウチョウ</t>
    </rPh>
    <rPh sb="7" eb="8">
      <t>トウ</t>
    </rPh>
    <rPh sb="9" eb="11">
      <t>フリコミ</t>
    </rPh>
    <rPh sb="11" eb="13">
      <t>コウザ</t>
    </rPh>
    <rPh sb="14" eb="16">
      <t>カクニン</t>
    </rPh>
    <phoneticPr fontId="1"/>
  </si>
  <si>
    <t>◆振込先口座</t>
    <rPh sb="1" eb="3">
      <t>フリコミ</t>
    </rPh>
    <rPh sb="3" eb="4">
      <t>サキ</t>
    </rPh>
    <rPh sb="4" eb="6">
      <t>コウザ</t>
    </rPh>
    <phoneticPr fontId="1"/>
  </si>
  <si>
    <t>カナ</t>
    <phoneticPr fontId="1"/>
  </si>
  <si>
    <t>口座名義人</t>
    <rPh sb="0" eb="2">
      <t>コウザ</t>
    </rPh>
    <rPh sb="2" eb="4">
      <t>メイギ</t>
    </rPh>
    <rPh sb="4" eb="5">
      <t>ニン</t>
    </rPh>
    <phoneticPr fontId="1"/>
  </si>
  <si>
    <t>ゆうちょ銀行</t>
    <rPh sb="4" eb="6">
      <t>ギンコウ</t>
    </rPh>
    <phoneticPr fontId="1"/>
  </si>
  <si>
    <t>記号</t>
    <rPh sb="0" eb="2">
      <t>キゴウ</t>
    </rPh>
    <phoneticPr fontId="1"/>
  </si>
  <si>
    <t>番号</t>
    <phoneticPr fontId="1"/>
  </si>
  <si>
    <t>銀行名</t>
    <rPh sb="0" eb="2">
      <t>ギンコウ</t>
    </rPh>
    <rPh sb="2" eb="3">
      <t>メイ</t>
    </rPh>
    <phoneticPr fontId="1"/>
  </si>
  <si>
    <t>支店名</t>
    <rPh sb="0" eb="3">
      <t>シテンメイ</t>
    </rPh>
    <phoneticPr fontId="1"/>
  </si>
  <si>
    <t>種別</t>
    <rPh sb="0" eb="2">
      <t>シュベツ</t>
    </rPh>
    <phoneticPr fontId="1"/>
  </si>
  <si>
    <t>口座番号</t>
    <rPh sb="0" eb="2">
      <t>コウザ</t>
    </rPh>
    <rPh sb="2" eb="4">
      <t>バンゴウ</t>
    </rPh>
    <phoneticPr fontId="1"/>
  </si>
  <si>
    <t>請求書</t>
    <rPh sb="0" eb="3">
      <t>セイキュウショ</t>
    </rPh>
    <phoneticPr fontId="1"/>
  </si>
  <si>
    <t>伊丹市長　様</t>
    <rPh sb="0" eb="4">
      <t>イタミシチョウ</t>
    </rPh>
    <rPh sb="5" eb="6">
      <t>サマ</t>
    </rPh>
    <phoneticPr fontId="1"/>
  </si>
  <si>
    <t>会社名</t>
    <rPh sb="0" eb="3">
      <t>カイシャメイ</t>
    </rPh>
    <phoneticPr fontId="1"/>
  </si>
  <si>
    <t>住所</t>
    <rPh sb="0" eb="2">
      <t>ジュウショ</t>
    </rPh>
    <phoneticPr fontId="1"/>
  </si>
  <si>
    <t>電話番号</t>
    <rPh sb="0" eb="2">
      <t>デンワ</t>
    </rPh>
    <rPh sb="2" eb="4">
      <t>バンゴウ</t>
    </rPh>
    <phoneticPr fontId="1"/>
  </si>
  <si>
    <t>請求金額</t>
    <rPh sb="0" eb="4">
      <t>セイキュウキンガク</t>
    </rPh>
    <phoneticPr fontId="1"/>
  </si>
  <si>
    <t>被保険者氏名</t>
    <rPh sb="0" eb="4">
      <t>ヒホケンシャ</t>
    </rPh>
    <rPh sb="4" eb="6">
      <t>シメイ</t>
    </rPh>
    <phoneticPr fontId="1"/>
  </si>
  <si>
    <t>記</t>
    <rPh sb="0" eb="1">
      <t>キ</t>
    </rPh>
    <phoneticPr fontId="1"/>
  </si>
  <si>
    <t>工事完了日</t>
    <rPh sb="0" eb="2">
      <t>コウジ</t>
    </rPh>
    <rPh sb="2" eb="4">
      <t>カンリョウ</t>
    </rPh>
    <rPh sb="4" eb="5">
      <t>ビ</t>
    </rPh>
    <phoneticPr fontId="1"/>
  </si>
  <si>
    <t xml:space="preserve"> 下記のとおり住宅改修をしたいので、関係書類を添えて提出します。</t>
    <rPh sb="1" eb="3">
      <t>カキ</t>
    </rPh>
    <rPh sb="7" eb="11">
      <t>ジュウタクカイシュウ</t>
    </rPh>
    <rPh sb="18" eb="22">
      <t>カンケイショルイ</t>
    </rPh>
    <rPh sb="23" eb="24">
      <t>ソ</t>
    </rPh>
    <rPh sb="26" eb="28">
      <t>テイシュツ</t>
    </rPh>
    <phoneticPr fontId="1"/>
  </si>
  <si>
    <t>被保険者との関係（　　　　　　　　　　）</t>
    <rPh sb="0" eb="4">
      <t>ヒホケンシャ</t>
    </rPh>
    <rPh sb="6" eb="8">
      <t>カンケイ</t>
    </rPh>
    <phoneticPr fontId="1"/>
  </si>
  <si>
    <t>↳</t>
    <phoneticPr fontId="1"/>
  </si>
  <si>
    <t>介護保険住宅改修事前審査票　兼　承認通知書</t>
    <rPh sb="0" eb="4">
      <t>カイゴホケン</t>
    </rPh>
    <rPh sb="4" eb="8">
      <t>ジュウタクカイシュウ</t>
    </rPh>
    <rPh sb="8" eb="13">
      <t>ジゼンシンサヒョウ</t>
    </rPh>
    <rPh sb="14" eb="15">
      <t>ケン</t>
    </rPh>
    <rPh sb="16" eb="21">
      <t>ショウニンツウチショ</t>
    </rPh>
    <phoneticPr fontId="1"/>
  </si>
  <si>
    <t>申請者</t>
    <rPh sb="0" eb="3">
      <t>シンセイシャ</t>
    </rPh>
    <phoneticPr fontId="1"/>
  </si>
  <si>
    <t>被保険者
氏名</t>
    <rPh sb="0" eb="4">
      <t>ヒホケンシャ</t>
    </rPh>
    <rPh sb="5" eb="7">
      <t>シメイ</t>
    </rPh>
    <phoneticPr fontId="1"/>
  </si>
  <si>
    <t>今回利用できる額</t>
    <rPh sb="0" eb="2">
      <t>コンカイ</t>
    </rPh>
    <rPh sb="2" eb="4">
      <t>リヨウ</t>
    </rPh>
    <rPh sb="7" eb="8">
      <t>ガク</t>
    </rPh>
    <phoneticPr fontId="1"/>
  </si>
  <si>
    <t>介護保険給付対象額</t>
    <rPh sb="0" eb="4">
      <t>カイゴホケン</t>
    </rPh>
    <rPh sb="4" eb="6">
      <t>キュウフ</t>
    </rPh>
    <rPh sb="6" eb="9">
      <t>タイショウガク</t>
    </rPh>
    <phoneticPr fontId="1"/>
  </si>
  <si>
    <t>a</t>
    <phoneticPr fontId="1"/>
  </si>
  <si>
    <t>b</t>
    <phoneticPr fontId="1"/>
  </si>
  <si>
    <t>c</t>
    <phoneticPr fontId="1"/>
  </si>
  <si>
    <t>d</t>
    <phoneticPr fontId="1"/>
  </si>
  <si>
    <t>e</t>
    <phoneticPr fontId="1"/>
  </si>
  <si>
    <t>f</t>
    <phoneticPr fontId="1"/>
  </si>
  <si>
    <t>g</t>
    <phoneticPr fontId="1"/>
  </si>
  <si>
    <t>h</t>
    <phoneticPr fontId="1"/>
  </si>
  <si>
    <t>支給額計算</t>
    <rPh sb="0" eb="3">
      <t>シキュウガク</t>
    </rPh>
    <rPh sb="3" eb="5">
      <t>ケイサン</t>
    </rPh>
    <phoneticPr fontId="1"/>
  </si>
  <si>
    <t>【支給額計算について】</t>
    <rPh sb="1" eb="4">
      <t>シキュウガク</t>
    </rPh>
    <rPh sb="4" eb="6">
      <t>ケイサン</t>
    </rPh>
    <phoneticPr fontId="1"/>
  </si>
  <si>
    <t>d = 200,000円 － c</t>
    <phoneticPr fontId="1"/>
  </si>
  <si>
    <t>g = e － f</t>
    <phoneticPr fontId="1"/>
  </si>
  <si>
    <t>h = a － f</t>
    <phoneticPr fontId="1"/>
  </si>
  <si>
    <t>・住宅改修が必要な理由書</t>
    <rPh sb="1" eb="3">
      <t>ジュウタク</t>
    </rPh>
    <rPh sb="3" eb="5">
      <t>カイシュウ</t>
    </rPh>
    <rPh sb="6" eb="8">
      <t>ヒツヨウ</t>
    </rPh>
    <rPh sb="9" eb="12">
      <t>リユウショ</t>
    </rPh>
    <phoneticPr fontId="1"/>
  </si>
  <si>
    <t>・工事箇所（工事前）写真</t>
    <rPh sb="1" eb="3">
      <t>コウジ</t>
    </rPh>
    <rPh sb="3" eb="5">
      <t>カショ</t>
    </rPh>
    <rPh sb="6" eb="8">
      <t>コウジ</t>
    </rPh>
    <rPh sb="8" eb="9">
      <t>マエ</t>
    </rPh>
    <rPh sb="10" eb="12">
      <t>シャシン</t>
    </rPh>
    <phoneticPr fontId="1"/>
  </si>
  <si>
    <t>着工予定日</t>
    <phoneticPr fontId="1"/>
  </si>
  <si>
    <t>上記内容について承認します。</t>
    <rPh sb="0" eb="2">
      <t>ジョウキ</t>
    </rPh>
    <rPh sb="2" eb="4">
      <t>ナイヨウ</t>
    </rPh>
    <rPh sb="8" eb="10">
      <t>ショウニン</t>
    </rPh>
    <phoneticPr fontId="1"/>
  </si>
  <si>
    <t>　　　　年　　　月　　　日</t>
    <rPh sb="4" eb="5">
      <t>ネン</t>
    </rPh>
    <rPh sb="8" eb="9">
      <t>ガツ</t>
    </rPh>
    <rPh sb="12" eb="13">
      <t>ニチ</t>
    </rPh>
    <phoneticPr fontId="1"/>
  </si>
  <si>
    <t>伊丹市長</t>
    <rPh sb="0" eb="4">
      <t>イタミシチョウ</t>
    </rPh>
    <phoneticPr fontId="1"/>
  </si>
  <si>
    <t>【添付書類】※留意事項も参照してください</t>
    <rPh sb="1" eb="3">
      <t>テンプ</t>
    </rPh>
    <rPh sb="3" eb="5">
      <t>ショルイ</t>
    </rPh>
    <rPh sb="7" eb="11">
      <t>リュウイジコウ</t>
    </rPh>
    <rPh sb="12" eb="14">
      <t>サンショウ</t>
    </rPh>
    <phoneticPr fontId="1"/>
  </si>
  <si>
    <t>【備考】</t>
    <rPh sb="1" eb="3">
      <t>ビコウ</t>
    </rPh>
    <phoneticPr fontId="1"/>
  </si>
  <si>
    <t>　上記のとおり関係書類を添えて介護保険居宅介護（介護予防）住宅改修費の支給を申請します。また、当該申請に係る介護保険居宅介護（介護予防）住宅改修費の受領に関する権限を下記の受取人に委任します。</t>
    <rPh sb="1" eb="3">
      <t>ジョウキ</t>
    </rPh>
    <rPh sb="7" eb="11">
      <t>カンケイショルイ</t>
    </rPh>
    <rPh sb="12" eb="13">
      <t>ソ</t>
    </rPh>
    <rPh sb="35" eb="37">
      <t>シキュウ</t>
    </rPh>
    <rPh sb="38" eb="40">
      <t>シンセイ</t>
    </rPh>
    <rPh sb="47" eb="49">
      <t>トウガイ</t>
    </rPh>
    <rPh sb="49" eb="51">
      <t>シンセイ</t>
    </rPh>
    <rPh sb="52" eb="53">
      <t>カカ</t>
    </rPh>
    <rPh sb="74" eb="76">
      <t>ジュリョウ</t>
    </rPh>
    <rPh sb="77" eb="78">
      <t>カン</t>
    </rPh>
    <rPh sb="80" eb="82">
      <t>ケンゲン</t>
    </rPh>
    <rPh sb="83" eb="85">
      <t>カキ</t>
    </rPh>
    <rPh sb="86" eb="89">
      <t>ウケトリニン</t>
    </rPh>
    <rPh sb="90" eb="92">
      <t>イニン</t>
    </rPh>
    <phoneticPr fontId="1"/>
  </si>
  <si>
    <t>申請者
（被保険者）</t>
    <rPh sb="0" eb="3">
      <t>シンセイシャ</t>
    </rPh>
    <phoneticPr fontId="1"/>
  </si>
  <si>
    <t>工事全体額</t>
    <rPh sb="0" eb="2">
      <t>コウジ</t>
    </rPh>
    <rPh sb="2" eb="5">
      <t>ゼンタイガク</t>
    </rPh>
    <phoneticPr fontId="1"/>
  </si>
  <si>
    <t>申請・請求額</t>
    <rPh sb="0" eb="2">
      <t>シンセイ</t>
    </rPh>
    <rPh sb="3" eb="5">
      <t>セイキュウ</t>
    </rPh>
    <rPh sb="5" eb="6">
      <t>ガク</t>
    </rPh>
    <phoneticPr fontId="1"/>
  </si>
  <si>
    <t>介護保険対象工事額</t>
    <phoneticPr fontId="1"/>
  </si>
  <si>
    <t>　　　　年　　　　月　　　　日</t>
    <rPh sb="4" eb="5">
      <t>ネン</t>
    </rPh>
    <rPh sb="9" eb="10">
      <t>ガツ</t>
    </rPh>
    <rPh sb="14" eb="15">
      <t>ニチ</t>
    </rPh>
    <phoneticPr fontId="1"/>
  </si>
  <si>
    <t>【添付書類】※留意事項も参照してください</t>
    <rPh sb="1" eb="3">
      <t>テンプ</t>
    </rPh>
    <rPh sb="3" eb="5">
      <t>ショルイ</t>
    </rPh>
    <phoneticPr fontId="1"/>
  </si>
  <si>
    <t>・工事箇所（工事後）写真</t>
    <rPh sb="1" eb="3">
      <t>コウジ</t>
    </rPh>
    <rPh sb="3" eb="5">
      <t>カショ</t>
    </rPh>
    <rPh sb="6" eb="8">
      <t>コウジ</t>
    </rPh>
    <rPh sb="8" eb="9">
      <t>ゴ</t>
    </rPh>
    <rPh sb="10" eb="12">
      <t>シャシン</t>
    </rPh>
    <phoneticPr fontId="1"/>
  </si>
  <si>
    <t>【償還払】</t>
    <rPh sb="1" eb="3">
      <t>ショウカン</t>
    </rPh>
    <rPh sb="3" eb="4">
      <t>バライ</t>
    </rPh>
    <rPh sb="4" eb="5">
      <t>ウケハライ</t>
    </rPh>
    <phoneticPr fontId="1"/>
  </si>
  <si>
    <t>　上記のとおり関係書類を添えて介護保険居宅介護（介護予防）住宅改修費の支給を申請します。</t>
    <rPh sb="1" eb="3">
      <t>ジョウキ</t>
    </rPh>
    <rPh sb="7" eb="11">
      <t>カンケイショルイ</t>
    </rPh>
    <rPh sb="12" eb="13">
      <t>ソ</t>
    </rPh>
    <rPh sb="35" eb="37">
      <t>シキュウ</t>
    </rPh>
    <rPh sb="38" eb="40">
      <t>シンセイ</t>
    </rPh>
    <phoneticPr fontId="1"/>
  </si>
  <si>
    <t>ゆうちょ銀行
以外</t>
    <rPh sb="4" eb="6">
      <t>ギンコウ</t>
    </rPh>
    <rPh sb="7" eb="9">
      <t>イガイ</t>
    </rPh>
    <phoneticPr fontId="1"/>
  </si>
  <si>
    <t>※事前審査の承認を受けていない工事の申請は受付できません</t>
    <rPh sb="1" eb="3">
      <t>ジゼン</t>
    </rPh>
    <rPh sb="3" eb="5">
      <t>シンサ</t>
    </rPh>
    <rPh sb="6" eb="8">
      <t>ショウニン</t>
    </rPh>
    <rPh sb="9" eb="10">
      <t>ウ</t>
    </rPh>
    <rPh sb="15" eb="17">
      <t>コウジ</t>
    </rPh>
    <rPh sb="18" eb="20">
      <t>シンセイ</t>
    </rPh>
    <rPh sb="21" eb="23">
      <t>ウケツケ</t>
    </rPh>
    <phoneticPr fontId="1"/>
  </si>
  <si>
    <t>・見取り図</t>
    <rPh sb="1" eb="3">
      <t>ミト</t>
    </rPh>
    <rPh sb="4" eb="5">
      <t>ズ</t>
    </rPh>
    <phoneticPr fontId="1"/>
  </si>
  <si>
    <t>【市記入欄】</t>
    <rPh sb="1" eb="2">
      <t>シ</t>
    </rPh>
    <rPh sb="2" eb="5">
      <t>キニュウラン</t>
    </rPh>
    <phoneticPr fontId="1"/>
  </si>
  <si>
    <t>整理番号：</t>
    <rPh sb="0" eb="4">
      <t>セイリバンゴウ</t>
    </rPh>
    <phoneticPr fontId="1"/>
  </si>
  <si>
    <t>伊丹市　介護保険　住宅改修に関する留意事項</t>
    <rPh sb="0" eb="3">
      <t>イタミシ</t>
    </rPh>
    <rPh sb="4" eb="6">
      <t>カイゴ</t>
    </rPh>
    <rPh sb="6" eb="8">
      <t>ホケン</t>
    </rPh>
    <rPh sb="9" eb="13">
      <t>ジュウタクカイシュウ</t>
    </rPh>
    <rPh sb="14" eb="15">
      <t>カン</t>
    </rPh>
    <rPh sb="17" eb="21">
      <t>リュウイジコウ</t>
    </rPh>
    <phoneticPr fontId="1"/>
  </si>
  <si>
    <t>申請者　様</t>
    <rPh sb="0" eb="3">
      <t>シンセイシャ</t>
    </rPh>
    <rPh sb="4" eb="5">
      <t>サマ</t>
    </rPh>
    <phoneticPr fontId="1"/>
  </si>
  <si>
    <t>必要事項を記入して、提出してください。</t>
    <rPh sb="0" eb="2">
      <t>ヒツヨウ</t>
    </rPh>
    <rPh sb="2" eb="4">
      <t>ジコウ</t>
    </rPh>
    <rPh sb="5" eb="7">
      <t>キニュウ</t>
    </rPh>
    <rPh sb="10" eb="12">
      <t>テイシュツ</t>
    </rPh>
    <phoneticPr fontId="1"/>
  </si>
  <si>
    <t>任意の様式を使用していただいて構いません。</t>
    <rPh sb="0" eb="2">
      <t>ニンイ</t>
    </rPh>
    <rPh sb="3" eb="5">
      <t>ヨウシキ</t>
    </rPh>
    <rPh sb="6" eb="8">
      <t>シヨウ</t>
    </rPh>
    <rPh sb="15" eb="16">
      <t>カマ</t>
    </rPh>
    <phoneticPr fontId="1"/>
  </si>
  <si>
    <t>ただし、以下の内容は必須の記載となります。</t>
    <rPh sb="4" eb="6">
      <t>イカ</t>
    </rPh>
    <rPh sb="7" eb="9">
      <t>ナイヨウ</t>
    </rPh>
    <rPh sb="10" eb="12">
      <t>ヒッス</t>
    </rPh>
    <rPh sb="13" eb="15">
      <t>キサイ</t>
    </rPh>
    <phoneticPr fontId="1"/>
  </si>
  <si>
    <t>・伊丹市長宛であること</t>
    <rPh sb="1" eb="5">
      <t>イタミシチョウ</t>
    </rPh>
    <rPh sb="5" eb="6">
      <t>アテ</t>
    </rPh>
    <phoneticPr fontId="1"/>
  </si>
  <si>
    <t>・請求金額</t>
    <rPh sb="1" eb="5">
      <t>セイキュウキンガク</t>
    </rPh>
    <phoneticPr fontId="1"/>
  </si>
  <si>
    <t>・請求者情報（氏名、住所）</t>
    <rPh sb="1" eb="4">
      <t>セイキュウシャ</t>
    </rPh>
    <rPh sb="4" eb="6">
      <t>ジョウホウ</t>
    </rPh>
    <rPh sb="7" eb="9">
      <t>シメイ</t>
    </rPh>
    <rPh sb="10" eb="12">
      <t>ジュウショ</t>
    </rPh>
    <phoneticPr fontId="1"/>
  </si>
  <si>
    <t>・被保険者氏名</t>
    <rPh sb="1" eb="5">
      <t>ヒホケンシャ</t>
    </rPh>
    <rPh sb="5" eb="7">
      <t>シメイ</t>
    </rPh>
    <phoneticPr fontId="1"/>
  </si>
  <si>
    <t>・請求の意思表示（「請求書」など）</t>
    <rPh sb="1" eb="3">
      <t>セイキュウ</t>
    </rPh>
    <rPh sb="4" eb="8">
      <t>イシヒョウジ</t>
    </rPh>
    <rPh sb="10" eb="13">
      <t>セイキュウショ</t>
    </rPh>
    <phoneticPr fontId="1"/>
  </si>
  <si>
    <t>A4サイズの用紙で提出してください。</t>
    <rPh sb="6" eb="8">
      <t>ヨウシ</t>
    </rPh>
    <rPh sb="9" eb="11">
      <t>テイシュツ</t>
    </rPh>
    <phoneticPr fontId="1"/>
  </si>
  <si>
    <t>ただし、撮影日・被保険者氏名の記載は必須です。</t>
    <rPh sb="4" eb="7">
      <t>サツエイビ</t>
    </rPh>
    <rPh sb="8" eb="12">
      <t>ヒホケンシャ</t>
    </rPh>
    <rPh sb="12" eb="14">
      <t>シメイ</t>
    </rPh>
    <rPh sb="15" eb="17">
      <t>キサイ</t>
    </rPh>
    <rPh sb="18" eb="20">
      <t>ヒッス</t>
    </rPh>
    <phoneticPr fontId="1"/>
  </si>
  <si>
    <t>担当のケアマネジャー様が作成してください。</t>
    <rPh sb="0" eb="2">
      <t>タントウ</t>
    </rPh>
    <rPh sb="10" eb="11">
      <t>サマ</t>
    </rPh>
    <rPh sb="12" eb="14">
      <t>サクセイ</t>
    </rPh>
    <phoneticPr fontId="1"/>
  </si>
  <si>
    <t>サービス利用がなく、担当ケアマネジャーがいない場合は、担当地区の地域包括支援センターに作成を依頼してください。</t>
    <rPh sb="4" eb="6">
      <t>リヨウ</t>
    </rPh>
    <rPh sb="10" eb="12">
      <t>タントウ</t>
    </rPh>
    <rPh sb="23" eb="25">
      <t>バアイ</t>
    </rPh>
    <rPh sb="27" eb="29">
      <t>タントウ</t>
    </rPh>
    <rPh sb="29" eb="31">
      <t>チク</t>
    </rPh>
    <rPh sb="32" eb="36">
      <t>チイキホウカツ</t>
    </rPh>
    <rPh sb="36" eb="38">
      <t>シエン</t>
    </rPh>
    <rPh sb="43" eb="45">
      <t>サクセイ</t>
    </rPh>
    <rPh sb="46" eb="48">
      <t>イライ</t>
    </rPh>
    <phoneticPr fontId="1"/>
  </si>
  <si>
    <t>申請者</t>
    <rPh sb="0" eb="3">
      <t>シンセイシャ</t>
    </rPh>
    <phoneticPr fontId="1"/>
  </si>
  <si>
    <t>住宅の所有者と承諾書</t>
    <phoneticPr fontId="1"/>
  </si>
  <si>
    <t>・県営・市営住宅の場合は、許可証の原本は申請者保管とし、コピーを提出してください。</t>
    <rPh sb="1" eb="3">
      <t>ケンエイ</t>
    </rPh>
    <rPh sb="4" eb="6">
      <t>シエイ</t>
    </rPh>
    <rPh sb="6" eb="8">
      <t>ジュウタク</t>
    </rPh>
    <rPh sb="9" eb="11">
      <t>バアイ</t>
    </rPh>
    <rPh sb="13" eb="15">
      <t>キョカ</t>
    </rPh>
    <rPh sb="15" eb="16">
      <t>ショウ</t>
    </rPh>
    <rPh sb="17" eb="19">
      <t>ゲンポン</t>
    </rPh>
    <rPh sb="20" eb="23">
      <t>シンセイシャ</t>
    </rPh>
    <rPh sb="23" eb="25">
      <t>ホカン</t>
    </rPh>
    <rPh sb="32" eb="34">
      <t>テイシュツ</t>
    </rPh>
    <phoneticPr fontId="1"/>
  </si>
  <si>
    <t>・その他の賃貸住宅の場合は、承諾書原本を提出してください。</t>
    <rPh sb="10" eb="12">
      <t>バアイ</t>
    </rPh>
    <rPh sb="14" eb="17">
      <t>ショウダクショ</t>
    </rPh>
    <rPh sb="17" eb="19">
      <t>ゲンポン</t>
    </rPh>
    <rPh sb="20" eb="22">
      <t>テイシュツ</t>
    </rPh>
    <phoneticPr fontId="1"/>
  </si>
  <si>
    <t>着工予定日</t>
    <rPh sb="0" eb="2">
      <t>チャッコウ</t>
    </rPh>
    <rPh sb="2" eb="5">
      <t>ヨテイビ</t>
    </rPh>
    <phoneticPr fontId="1"/>
  </si>
  <si>
    <t>・申請から承認まで２週間程度の期間が必要ですので、余裕を持った申請をしてください。</t>
    <rPh sb="1" eb="3">
      <t>シンセイ</t>
    </rPh>
    <rPh sb="5" eb="7">
      <t>ショウニン</t>
    </rPh>
    <rPh sb="10" eb="12">
      <t>シュウカン</t>
    </rPh>
    <rPh sb="12" eb="14">
      <t>テイド</t>
    </rPh>
    <rPh sb="15" eb="17">
      <t>キカン</t>
    </rPh>
    <rPh sb="18" eb="20">
      <t>ヒツヨウ</t>
    </rPh>
    <rPh sb="25" eb="27">
      <t>ヨユウ</t>
    </rPh>
    <rPh sb="28" eb="29">
      <t>モ</t>
    </rPh>
    <rPh sb="31" eb="33">
      <t>シンセイ</t>
    </rPh>
    <phoneticPr fontId="1"/>
  </si>
  <si>
    <t>支給額計算</t>
    <phoneticPr fontId="1"/>
  </si>
  <si>
    <t>・被保険者氏名について、本人が自署できない場合はご家族の代筆も可とします。</t>
    <rPh sb="1" eb="5">
      <t>ヒホケンシャ</t>
    </rPh>
    <rPh sb="5" eb="7">
      <t>シメイ</t>
    </rPh>
    <rPh sb="12" eb="14">
      <t>ホンニン</t>
    </rPh>
    <rPh sb="15" eb="17">
      <t>ジショ</t>
    </rPh>
    <rPh sb="21" eb="23">
      <t>バアイ</t>
    </rPh>
    <rPh sb="25" eb="27">
      <t>カゾク</t>
    </rPh>
    <rPh sb="28" eb="30">
      <t>ダイヒツ</t>
    </rPh>
    <rPh sb="31" eb="32">
      <t>カ</t>
    </rPh>
    <phoneticPr fontId="1"/>
  </si>
  <si>
    <t>b = aの内、介護保険住宅改修の対象分(b≦a)</t>
    <rPh sb="6" eb="7">
      <t>ウチ</t>
    </rPh>
    <rPh sb="8" eb="10">
      <t>カイゴ</t>
    </rPh>
    <phoneticPr fontId="1"/>
  </si>
  <si>
    <t>・c 前回までの利用額合計：過去に住宅改修を行ったことがある場合に記入。電話問合せでお答え可能です。</t>
    <rPh sb="14" eb="16">
      <t>カコ</t>
    </rPh>
    <rPh sb="17" eb="21">
      <t>ジュウタクカイシュウ</t>
    </rPh>
    <rPh sb="22" eb="23">
      <t>オコナ</t>
    </rPh>
    <rPh sb="30" eb="32">
      <t>バアイ</t>
    </rPh>
    <rPh sb="33" eb="35">
      <t>キニュウ</t>
    </rPh>
    <rPh sb="36" eb="38">
      <t>デンワ</t>
    </rPh>
    <rPh sb="38" eb="40">
      <t>トイアワ</t>
    </rPh>
    <rPh sb="43" eb="44">
      <t>コタ</t>
    </rPh>
    <rPh sb="45" eb="47">
      <t>カノウ</t>
    </rPh>
    <phoneticPr fontId="1"/>
  </si>
  <si>
    <t>・b 介護保険対象工事額：介護保険住宅改修の対象工事部分の金額</t>
    <rPh sb="13" eb="17">
      <t>カイゴホケン</t>
    </rPh>
    <rPh sb="17" eb="21">
      <t>ジュウタクカイシュウ</t>
    </rPh>
    <rPh sb="22" eb="24">
      <t>タイショウ</t>
    </rPh>
    <rPh sb="24" eb="26">
      <t>コウジ</t>
    </rPh>
    <rPh sb="26" eb="28">
      <t>ブブン</t>
    </rPh>
    <rPh sb="29" eb="31">
      <t>キンガク</t>
    </rPh>
    <phoneticPr fontId="1"/>
  </si>
  <si>
    <t>・d 今回利用できる額：２０万円が上限。利用歴のある方は、残額となります。</t>
    <rPh sb="14" eb="16">
      <t>マンエン</t>
    </rPh>
    <rPh sb="17" eb="19">
      <t>ジョウゲン</t>
    </rPh>
    <rPh sb="20" eb="22">
      <t>リヨウ</t>
    </rPh>
    <rPh sb="22" eb="23">
      <t>レキ</t>
    </rPh>
    <rPh sb="26" eb="27">
      <t>カタ</t>
    </rPh>
    <rPh sb="29" eb="31">
      <t>ザンガク</t>
    </rPh>
    <phoneticPr fontId="1"/>
  </si>
  <si>
    <t>e = bかdの低い方の金額</t>
    <rPh sb="8" eb="9">
      <t>ヒク</t>
    </rPh>
    <rPh sb="10" eb="11">
      <t>ホウ</t>
    </rPh>
    <rPh sb="12" eb="14">
      <t>キンガク</t>
    </rPh>
    <phoneticPr fontId="1"/>
  </si>
  <si>
    <t>・e 介護保険給付対象額：bかdのうち、低い方の金額</t>
    <rPh sb="20" eb="21">
      <t>ヒク</t>
    </rPh>
    <rPh sb="22" eb="23">
      <t>ホウ</t>
    </rPh>
    <rPh sb="24" eb="26">
      <t>キンガク</t>
    </rPh>
    <phoneticPr fontId="1"/>
  </si>
  <si>
    <t>申請者負担割合分</t>
    <rPh sb="0" eb="3">
      <t>シンセイシャ</t>
    </rPh>
    <rPh sb="3" eb="5">
      <t>フタン</t>
    </rPh>
    <rPh sb="5" eb="7">
      <t>ワリアイ</t>
    </rPh>
    <rPh sb="7" eb="8">
      <t>ブン</t>
    </rPh>
    <phoneticPr fontId="1"/>
  </si>
  <si>
    <t>申請者自己負担額</t>
    <rPh sb="0" eb="3">
      <t>シンセイシャ</t>
    </rPh>
    <rPh sb="3" eb="8">
      <t>ジコフタンガク</t>
    </rPh>
    <phoneticPr fontId="1"/>
  </si>
  <si>
    <t>・g 申請者負担割合分：eからfを差し引いた金額</t>
    <rPh sb="3" eb="5">
      <t>シンセイ</t>
    </rPh>
    <rPh sb="17" eb="18">
      <t>サ</t>
    </rPh>
    <rPh sb="19" eb="20">
      <t>ヒ</t>
    </rPh>
    <rPh sb="22" eb="24">
      <t>キンガク</t>
    </rPh>
    <phoneticPr fontId="1"/>
  </si>
  <si>
    <t>・h 申請者自己負担額：aからfを差し引いた金額</t>
    <rPh sb="3" eb="5">
      <t>シンセイ</t>
    </rPh>
    <rPh sb="17" eb="18">
      <t>サ</t>
    </rPh>
    <rPh sb="19" eb="20">
      <t>ヒ</t>
    </rPh>
    <rPh sb="22" eb="24">
      <t>キンガク</t>
    </rPh>
    <phoneticPr fontId="1"/>
  </si>
  <si>
    <t>住宅全体の間取りを記載してください。</t>
    <rPh sb="0" eb="4">
      <t>ジュウタクゼンタイ</t>
    </rPh>
    <rPh sb="5" eb="7">
      <t>マド</t>
    </rPh>
    <rPh sb="9" eb="11">
      <t>キサイ</t>
    </rPh>
    <phoneticPr fontId="1"/>
  </si>
  <si>
    <t>　※介護度が３段階以上上がった場合や転居した場合は、リセットされます。</t>
    <rPh sb="2" eb="5">
      <t>カイゴド</t>
    </rPh>
    <rPh sb="7" eb="9">
      <t>ダンカイ</t>
    </rPh>
    <rPh sb="9" eb="11">
      <t>イジョウ</t>
    </rPh>
    <rPh sb="11" eb="12">
      <t>ア</t>
    </rPh>
    <rPh sb="15" eb="17">
      <t>バアイ</t>
    </rPh>
    <rPh sb="18" eb="20">
      <t>テンキョ</t>
    </rPh>
    <rPh sb="22" eb="24">
      <t>バアイ</t>
    </rPh>
    <phoneticPr fontId="1"/>
  </si>
  <si>
    <t>※１階以外の改修を行う場合は、生活を１階でできないか十分に検討し、検討内容や理由の記載をお願いします。</t>
    <rPh sb="2" eb="3">
      <t>カイ</t>
    </rPh>
    <rPh sb="3" eb="5">
      <t>イガイ</t>
    </rPh>
    <rPh sb="6" eb="8">
      <t>カイシュウ</t>
    </rPh>
    <rPh sb="9" eb="10">
      <t>オコナ</t>
    </rPh>
    <rPh sb="11" eb="13">
      <t>バアイ</t>
    </rPh>
    <rPh sb="15" eb="17">
      <t>セイカツ</t>
    </rPh>
    <rPh sb="19" eb="20">
      <t>カイ</t>
    </rPh>
    <rPh sb="26" eb="28">
      <t>ジュウブン</t>
    </rPh>
    <rPh sb="29" eb="31">
      <t>ケントウ</t>
    </rPh>
    <rPh sb="33" eb="37">
      <t>ケントウナイヨウ</t>
    </rPh>
    <rPh sb="38" eb="40">
      <t>リユウ</t>
    </rPh>
    <rPh sb="41" eb="43">
      <t>キサイ</t>
    </rPh>
    <rPh sb="45" eb="46">
      <t>ネガ</t>
    </rPh>
    <phoneticPr fontId="1"/>
  </si>
  <si>
    <t>　※氏名について、法人の場合は企業名及び代表者氏名（肩書含む）</t>
    <rPh sb="2" eb="4">
      <t>シメイ</t>
    </rPh>
    <rPh sb="9" eb="11">
      <t>ホウジン</t>
    </rPh>
    <rPh sb="12" eb="14">
      <t>バアイ</t>
    </rPh>
    <rPh sb="15" eb="18">
      <t>キギョウメイ</t>
    </rPh>
    <rPh sb="18" eb="19">
      <t>オヨ</t>
    </rPh>
    <rPh sb="20" eb="23">
      <t>ダイヒョウシャ</t>
    </rPh>
    <rPh sb="23" eb="25">
      <t>シメイ</t>
    </rPh>
    <rPh sb="26" eb="28">
      <t>カタガキ</t>
    </rPh>
    <rPh sb="28" eb="29">
      <t>フク</t>
    </rPh>
    <phoneticPr fontId="1"/>
  </si>
  <si>
    <t>※請求日は空白でお願いします。</t>
    <rPh sb="1" eb="4">
      <t>セイキュウビ</t>
    </rPh>
    <rPh sb="5" eb="7">
      <t>クウハク</t>
    </rPh>
    <rPh sb="9" eb="10">
      <t>ネガ</t>
    </rPh>
    <phoneticPr fontId="1"/>
  </si>
  <si>
    <t>※押印は不要です。</t>
    <rPh sb="1" eb="3">
      <t>オウイン</t>
    </rPh>
    <rPh sb="4" eb="6">
      <t>フヨウ</t>
    </rPh>
    <phoneticPr fontId="1"/>
  </si>
  <si>
    <t>※請求書の記載内容については原則修正不可ですので、修正の際は差替えをお願いします。</t>
    <rPh sb="1" eb="4">
      <t>セイキュウショ</t>
    </rPh>
    <rPh sb="5" eb="7">
      <t>キサイ</t>
    </rPh>
    <rPh sb="7" eb="9">
      <t>ナイヨウ</t>
    </rPh>
    <rPh sb="14" eb="16">
      <t>ゲンソク</t>
    </rPh>
    <rPh sb="16" eb="18">
      <t>シュウセイ</t>
    </rPh>
    <rPh sb="18" eb="20">
      <t>フカ</t>
    </rPh>
    <rPh sb="25" eb="27">
      <t>シュウセイ</t>
    </rPh>
    <rPh sb="28" eb="29">
      <t>サイ</t>
    </rPh>
    <rPh sb="30" eb="31">
      <t>サ</t>
    </rPh>
    <rPh sb="31" eb="32">
      <t>カ</t>
    </rPh>
    <rPh sb="35" eb="36">
      <t>ネガ</t>
    </rPh>
    <phoneticPr fontId="1"/>
  </si>
  <si>
    <t>改修箇所に印をつけ、見積書・改修箇所の写真と連動した番号を記入してください。</t>
    <rPh sb="0" eb="2">
      <t>カイシュウ</t>
    </rPh>
    <rPh sb="2" eb="4">
      <t>カショ</t>
    </rPh>
    <rPh sb="5" eb="6">
      <t>シルシ</t>
    </rPh>
    <rPh sb="10" eb="13">
      <t>ミツモリショ</t>
    </rPh>
    <rPh sb="14" eb="18">
      <t>カイシュウカショ</t>
    </rPh>
    <rPh sb="19" eb="21">
      <t>シャシン</t>
    </rPh>
    <rPh sb="22" eb="24">
      <t>レンドウ</t>
    </rPh>
    <rPh sb="26" eb="28">
      <t>バンゴウ</t>
    </rPh>
    <rPh sb="29" eb="31">
      <t>キニュウ</t>
    </rPh>
    <phoneticPr fontId="1"/>
  </si>
  <si>
    <t>見積書・見取り図と連動した番号を記入してください。</t>
    <rPh sb="0" eb="3">
      <t>ミツモリショ</t>
    </rPh>
    <rPh sb="4" eb="6">
      <t>ミト</t>
    </rPh>
    <rPh sb="7" eb="8">
      <t>ズ</t>
    </rPh>
    <rPh sb="9" eb="11">
      <t>レンドウ</t>
    </rPh>
    <rPh sb="13" eb="15">
      <t>バンゴウ</t>
    </rPh>
    <rPh sb="16" eb="18">
      <t>キニュウ</t>
    </rPh>
    <phoneticPr fontId="1"/>
  </si>
  <si>
    <t>改修内容がわかるように書込みを入れてください。</t>
    <rPh sb="0" eb="2">
      <t>カイシュウ</t>
    </rPh>
    <rPh sb="2" eb="4">
      <t>ナイヨウ</t>
    </rPh>
    <rPh sb="11" eb="13">
      <t>カキコ</t>
    </rPh>
    <rPh sb="15" eb="16">
      <t>イ</t>
    </rPh>
    <phoneticPr fontId="1"/>
  </si>
  <si>
    <t>工事後の写真は、工事前と同じ角度で撮影してください。</t>
    <rPh sb="0" eb="2">
      <t>コウジ</t>
    </rPh>
    <rPh sb="2" eb="3">
      <t>ゴ</t>
    </rPh>
    <rPh sb="4" eb="6">
      <t>シャシン</t>
    </rPh>
    <rPh sb="8" eb="11">
      <t>コウジマエ</t>
    </rPh>
    <rPh sb="12" eb="13">
      <t>オナ</t>
    </rPh>
    <rPh sb="14" eb="16">
      <t>カクド</t>
    </rPh>
    <rPh sb="17" eb="19">
      <t>サツエイ</t>
    </rPh>
    <phoneticPr fontId="1"/>
  </si>
  <si>
    <t>段差の解消工事を行う場合は、段差の断面図や段差の高さを記入するなどして段差の状況がわかるようにしてください。</t>
    <rPh sb="0" eb="2">
      <t>ダンサ</t>
    </rPh>
    <rPh sb="3" eb="5">
      <t>カイショウ</t>
    </rPh>
    <rPh sb="5" eb="7">
      <t>コウジ</t>
    </rPh>
    <rPh sb="8" eb="9">
      <t>オコナ</t>
    </rPh>
    <rPh sb="10" eb="12">
      <t>バアイ</t>
    </rPh>
    <rPh sb="14" eb="16">
      <t>ダンサ</t>
    </rPh>
    <rPh sb="17" eb="20">
      <t>ダンメンズ</t>
    </rPh>
    <rPh sb="21" eb="23">
      <t>ダンサ</t>
    </rPh>
    <rPh sb="24" eb="25">
      <t>タカ</t>
    </rPh>
    <rPh sb="27" eb="29">
      <t>キニュウ</t>
    </rPh>
    <rPh sb="35" eb="37">
      <t>ダンサ</t>
    </rPh>
    <rPh sb="38" eb="40">
      <t>ジョウキョウ</t>
    </rPh>
    <phoneticPr fontId="1"/>
  </si>
  <si>
    <t>領収書は、任意の様式を使用していただいて構いません。</t>
    <rPh sb="0" eb="3">
      <t>リョウシュウショ</t>
    </rPh>
    <rPh sb="5" eb="7">
      <t>ニンイ</t>
    </rPh>
    <rPh sb="8" eb="10">
      <t>ヨウシキ</t>
    </rPh>
    <rPh sb="11" eb="13">
      <t>シヨウ</t>
    </rPh>
    <rPh sb="20" eb="21">
      <t>カマ</t>
    </rPh>
    <phoneticPr fontId="1"/>
  </si>
  <si>
    <t>被保険者氏名について、本人が自署できない場合はご家族の代筆も可とします。</t>
    <rPh sb="0" eb="4">
      <t>ヒホケンシャ</t>
    </rPh>
    <rPh sb="4" eb="6">
      <t>シメイ</t>
    </rPh>
    <rPh sb="11" eb="13">
      <t>ホンニン</t>
    </rPh>
    <rPh sb="14" eb="16">
      <t>ジショ</t>
    </rPh>
    <rPh sb="20" eb="22">
      <t>バアイ</t>
    </rPh>
    <rPh sb="24" eb="26">
      <t>カゾク</t>
    </rPh>
    <rPh sb="27" eb="29">
      <t>ダイヒツ</t>
    </rPh>
    <rPh sb="30" eb="31">
      <t>カ</t>
    </rPh>
    <phoneticPr fontId="1"/>
  </si>
  <si>
    <t>領収書原本は、確認後受付印を押して返却します。受付印押印後の領収書を申請者へお渡しください。</t>
    <rPh sb="0" eb="3">
      <t>リョウシュウショ</t>
    </rPh>
    <rPh sb="3" eb="5">
      <t>ゲンポン</t>
    </rPh>
    <rPh sb="7" eb="10">
      <t>カクニンゴ</t>
    </rPh>
    <rPh sb="10" eb="13">
      <t>ウケツケイン</t>
    </rPh>
    <rPh sb="14" eb="15">
      <t>オ</t>
    </rPh>
    <rPh sb="17" eb="19">
      <t>ヘンキャク</t>
    </rPh>
    <rPh sb="23" eb="26">
      <t>ウケツケイン</t>
    </rPh>
    <rPh sb="26" eb="29">
      <t>オウインゴ</t>
    </rPh>
    <rPh sb="30" eb="33">
      <t>リョウシュウショ</t>
    </rPh>
    <rPh sb="34" eb="37">
      <t>シンセイシャ</t>
    </rPh>
    <rPh sb="39" eb="40">
      <t>ワタ</t>
    </rPh>
    <phoneticPr fontId="1"/>
  </si>
  <si>
    <t>＜介護保険住宅改修事前審査票　兼　承認通知書＞</t>
    <phoneticPr fontId="1"/>
  </si>
  <si>
    <t>＜住宅改修が必要な理由書＞</t>
    <phoneticPr fontId="1"/>
  </si>
  <si>
    <t>＜見積書＞</t>
    <phoneticPr fontId="1"/>
  </si>
  <si>
    <t>＜見取り図＞</t>
    <rPh sb="1" eb="3">
      <t>ミト</t>
    </rPh>
    <rPh sb="4" eb="5">
      <t>ズ</t>
    </rPh>
    <phoneticPr fontId="1"/>
  </si>
  <si>
    <t>＜改修箇所の写真＞</t>
    <phoneticPr fontId="1"/>
  </si>
  <si>
    <t>＜介護保険居宅介護（介護予防）住宅改修費支給申請書＞</t>
    <phoneticPr fontId="1"/>
  </si>
  <si>
    <t>＜請求書＞</t>
    <phoneticPr fontId="1"/>
  </si>
  <si>
    <t>＜介護保険住宅改修取下届＞</t>
    <phoneticPr fontId="1"/>
  </si>
  <si>
    <t>□</t>
    <phoneticPr fontId="1"/>
  </si>
  <si>
    <t>被保険者所有</t>
    <phoneticPr fontId="1"/>
  </si>
  <si>
    <t>被保険者以外（家族・親族）が所有</t>
    <phoneticPr fontId="1"/>
  </si>
  <si>
    <t>県営・市営住宅</t>
    <phoneticPr fontId="1"/>
  </si>
  <si>
    <t>その他の賃貸住宅</t>
    <phoneticPr fontId="1"/>
  </si>
  <si>
    <t>手すりの取付け</t>
    <phoneticPr fontId="1"/>
  </si>
  <si>
    <t>段差の解消</t>
    <phoneticPr fontId="1"/>
  </si>
  <si>
    <t>滑りの防止および移動の円滑化等のための床または通路面の材料の変更</t>
    <phoneticPr fontId="1"/>
  </si>
  <si>
    <t>引き戸等への扉の取替え</t>
    <phoneticPr fontId="1"/>
  </si>
  <si>
    <t>洋式便器等への便器の取替え</t>
    <phoneticPr fontId="1"/>
  </si>
  <si>
    <t>事前審査</t>
    <rPh sb="0" eb="2">
      <t>ジゼン</t>
    </rPh>
    <rPh sb="2" eb="4">
      <t>シンサ</t>
    </rPh>
    <phoneticPr fontId="1"/>
  </si>
  <si>
    <t>氏名</t>
    <rPh sb="0" eb="2">
      <t>シメイ</t>
    </rPh>
    <phoneticPr fontId="1"/>
  </si>
  <si>
    <t>フリガナ</t>
    <phoneticPr fontId="1"/>
  </si>
  <si>
    <t>被保険者番号</t>
    <rPh sb="0" eb="4">
      <t>ヒホケンシャ</t>
    </rPh>
    <rPh sb="4" eb="6">
      <t>バンゴウ</t>
    </rPh>
    <phoneticPr fontId="1"/>
  </si>
  <si>
    <t>生年月日</t>
    <rPh sb="0" eb="4">
      <t>セイネンガッピ</t>
    </rPh>
    <phoneticPr fontId="1"/>
  </si>
  <si>
    <t>電話番号</t>
    <rPh sb="0" eb="2">
      <t>デンワ</t>
    </rPh>
    <rPh sb="2" eb="4">
      <t>バンゴウ</t>
    </rPh>
    <phoneticPr fontId="1"/>
  </si>
  <si>
    <t>負担割合</t>
    <rPh sb="0" eb="4">
      <t>フタンワリアイ</t>
    </rPh>
    <phoneticPr fontId="1"/>
  </si>
  <si>
    <t>住所</t>
    <rPh sb="0" eb="2">
      <t>ジュウショ</t>
    </rPh>
    <phoneticPr fontId="1"/>
  </si>
  <si>
    <t>住宅の所有者</t>
    <rPh sb="0" eb="2">
      <t>ジュウタク</t>
    </rPh>
    <rPh sb="3" eb="6">
      <t>ショユウシャ</t>
    </rPh>
    <phoneticPr fontId="1"/>
  </si>
  <si>
    <t>改修の内容</t>
    <rPh sb="0" eb="2">
      <t>カイシュウ</t>
    </rPh>
    <rPh sb="3" eb="5">
      <t>ナイヨウ</t>
    </rPh>
    <phoneticPr fontId="1"/>
  </si>
  <si>
    <t>施工業者名</t>
    <phoneticPr fontId="1"/>
  </si>
  <si>
    <t>着工予定日</t>
    <phoneticPr fontId="1"/>
  </si>
  <si>
    <t>工事全体見積額</t>
    <phoneticPr fontId="1"/>
  </si>
  <si>
    <t>介護保険対象工事額</t>
    <phoneticPr fontId="1"/>
  </si>
  <si>
    <t>a</t>
    <phoneticPr fontId="1"/>
  </si>
  <si>
    <t>b</t>
    <phoneticPr fontId="1"/>
  </si>
  <si>
    <t>前回までの利用額合計</t>
    <phoneticPr fontId="1"/>
  </si>
  <si>
    <t>c</t>
    <phoneticPr fontId="1"/>
  </si>
  <si>
    <t>事後支給申請</t>
    <rPh sb="0" eb="2">
      <t>ジゴ</t>
    </rPh>
    <rPh sb="2" eb="6">
      <t>シキュウシンセイ</t>
    </rPh>
    <phoneticPr fontId="1"/>
  </si>
  <si>
    <t>改修の内容</t>
    <phoneticPr fontId="1"/>
  </si>
  <si>
    <t>工事着工日</t>
    <phoneticPr fontId="1"/>
  </si>
  <si>
    <t>工事完了日</t>
    <phoneticPr fontId="1"/>
  </si>
  <si>
    <t>工事全体額</t>
    <phoneticPr fontId="1"/>
  </si>
  <si>
    <t>申請・請求額</t>
    <phoneticPr fontId="1"/>
  </si>
  <si>
    <t>会社名</t>
    <phoneticPr fontId="1"/>
  </si>
  <si>
    <t>住所</t>
    <phoneticPr fontId="1"/>
  </si>
  <si>
    <t>電話</t>
    <phoneticPr fontId="1"/>
  </si>
  <si>
    <t>FAX</t>
    <phoneticPr fontId="1"/>
  </si>
  <si>
    <t>受領委任</t>
    <rPh sb="0" eb="4">
      <t>ジュリョウイニン</t>
    </rPh>
    <phoneticPr fontId="1"/>
  </si>
  <si>
    <t>償還払い</t>
    <rPh sb="0" eb="3">
      <t>ショウカンバラ</t>
    </rPh>
    <phoneticPr fontId="1"/>
  </si>
  <si>
    <t>口座名義人</t>
    <phoneticPr fontId="1"/>
  </si>
  <si>
    <t>カナ（口座名義人）</t>
    <phoneticPr fontId="1"/>
  </si>
  <si>
    <t>ゆうちょ銀行　記号</t>
    <rPh sb="4" eb="6">
      <t>ギンコウ</t>
    </rPh>
    <rPh sb="7" eb="9">
      <t>キゴウ</t>
    </rPh>
    <phoneticPr fontId="1"/>
  </si>
  <si>
    <t>ゆうちょ銀行　番号</t>
    <rPh sb="4" eb="6">
      <t>ギンコウ</t>
    </rPh>
    <rPh sb="7" eb="9">
      <t>バンゴウ</t>
    </rPh>
    <phoneticPr fontId="1"/>
  </si>
  <si>
    <t>番号</t>
    <rPh sb="0" eb="2">
      <t>バンゴウ</t>
    </rPh>
    <phoneticPr fontId="1"/>
  </si>
  <si>
    <t>床または通路面の材料の変更</t>
    <phoneticPr fontId="1"/>
  </si>
  <si>
    <t>（ゆうちょ以外）銀行名</t>
    <rPh sb="5" eb="7">
      <t>イガイ</t>
    </rPh>
    <rPh sb="8" eb="11">
      <t>ギンコウメイ</t>
    </rPh>
    <phoneticPr fontId="1"/>
  </si>
  <si>
    <t>（ゆうちょ以外）支店名</t>
    <rPh sb="8" eb="11">
      <t>シテンメイ</t>
    </rPh>
    <phoneticPr fontId="1"/>
  </si>
  <si>
    <t>（ゆうちょ以外）種別</t>
    <rPh sb="8" eb="10">
      <t>シュベツ</t>
    </rPh>
    <phoneticPr fontId="1"/>
  </si>
  <si>
    <t>（ゆうちょ以外）口座番号</t>
    <rPh sb="8" eb="12">
      <t>コウザバンゴウ</t>
    </rPh>
    <phoneticPr fontId="1"/>
  </si>
  <si>
    <t>記載事項については、参考例をご確認ください。</t>
    <rPh sb="0" eb="2">
      <t>キサイ</t>
    </rPh>
    <rPh sb="2" eb="4">
      <t>ジコウ</t>
    </rPh>
    <rPh sb="10" eb="12">
      <t>サンコウ</t>
    </rPh>
    <rPh sb="12" eb="13">
      <t>レイ</t>
    </rPh>
    <rPh sb="15" eb="17">
      <t>カクニン</t>
    </rPh>
    <phoneticPr fontId="1"/>
  </si>
  <si>
    <t>＜事前審査内容から工事内容を変更する場合＞</t>
    <rPh sb="1" eb="3">
      <t>ジゼン</t>
    </rPh>
    <rPh sb="2" eb="3">
      <t>コウジ</t>
    </rPh>
    <rPh sb="3" eb="5">
      <t>シンサ</t>
    </rPh>
    <rPh sb="5" eb="7">
      <t>ナイヨウ</t>
    </rPh>
    <rPh sb="9" eb="11">
      <t>コウジ</t>
    </rPh>
    <rPh sb="11" eb="13">
      <t>ナイヨウ</t>
    </rPh>
    <rPh sb="14" eb="16">
      <t>ヘンコウ</t>
    </rPh>
    <rPh sb="18" eb="20">
      <t>バアイ</t>
    </rPh>
    <phoneticPr fontId="1"/>
  </si>
  <si>
    <t>工事金額が増額となる場合は、再度申請が必要です。</t>
    <rPh sb="0" eb="2">
      <t>コウジ</t>
    </rPh>
    <rPh sb="2" eb="4">
      <t>キンガク</t>
    </rPh>
    <rPh sb="5" eb="7">
      <t>ゾウガク</t>
    </rPh>
    <rPh sb="10" eb="12">
      <t>バアイ</t>
    </rPh>
    <rPh sb="14" eb="16">
      <t>サイド</t>
    </rPh>
    <rPh sb="16" eb="18">
      <t>シンセイ</t>
    </rPh>
    <rPh sb="19" eb="21">
      <t>ヒツヨウ</t>
    </rPh>
    <phoneticPr fontId="1"/>
  </si>
  <si>
    <t>工事金額が増減なし、もしくは減額となる場合は、事前に電話連絡ください。事後の支給申請時に変更理由や変更後の見積書等の提出を求めます。</t>
    <rPh sb="0" eb="2">
      <t>コウジ</t>
    </rPh>
    <rPh sb="2" eb="4">
      <t>キンガク</t>
    </rPh>
    <rPh sb="5" eb="7">
      <t>ゾウゲン</t>
    </rPh>
    <rPh sb="14" eb="16">
      <t>ゲンガク</t>
    </rPh>
    <rPh sb="19" eb="21">
      <t>バアイ</t>
    </rPh>
    <rPh sb="23" eb="25">
      <t>ジゼン</t>
    </rPh>
    <rPh sb="26" eb="28">
      <t>デンワ</t>
    </rPh>
    <rPh sb="28" eb="30">
      <t>レンラク</t>
    </rPh>
    <rPh sb="35" eb="37">
      <t>ジゴ</t>
    </rPh>
    <rPh sb="38" eb="40">
      <t>シキュウ</t>
    </rPh>
    <rPh sb="40" eb="43">
      <t>シンセイジ</t>
    </rPh>
    <rPh sb="44" eb="48">
      <t>ヘンコウリユウ</t>
    </rPh>
    <rPh sb="49" eb="52">
      <t>ヘンコウゴ</t>
    </rPh>
    <rPh sb="53" eb="55">
      <t>ミツモリ</t>
    </rPh>
    <rPh sb="55" eb="56">
      <t>ショ</t>
    </rPh>
    <rPh sb="56" eb="57">
      <t>トウ</t>
    </rPh>
    <rPh sb="58" eb="60">
      <t>テイシュツ</t>
    </rPh>
    <rPh sb="61" eb="62">
      <t>モト</t>
    </rPh>
    <phoneticPr fontId="1"/>
  </si>
  <si>
    <t>←データシートの番号を入力</t>
    <rPh sb="8" eb="10">
      <t>バンゴウ</t>
    </rPh>
    <rPh sb="11" eb="13">
      <t>ニュウリョク</t>
    </rPh>
    <phoneticPr fontId="1"/>
  </si>
  <si>
    <t>手すりの取付け</t>
    <rPh sb="0" eb="1">
      <t>テ</t>
    </rPh>
    <rPh sb="4" eb="6">
      <t>トリツ</t>
    </rPh>
    <phoneticPr fontId="1"/>
  </si>
  <si>
    <t>段差の解消</t>
    <rPh sb="0" eb="2">
      <t>ダンサ</t>
    </rPh>
    <rPh sb="3" eb="5">
      <t>カイショウ</t>
    </rPh>
    <phoneticPr fontId="1"/>
  </si>
  <si>
    <t>滑りの防止および移動の円滑化等のための床または通路面の材料の変更</t>
    <rPh sb="0" eb="1">
      <t>スベ</t>
    </rPh>
    <rPh sb="3" eb="5">
      <t>ボウシ</t>
    </rPh>
    <rPh sb="8" eb="10">
      <t>イドウ</t>
    </rPh>
    <rPh sb="11" eb="14">
      <t>エンカツカ</t>
    </rPh>
    <rPh sb="14" eb="15">
      <t>トウ</t>
    </rPh>
    <rPh sb="19" eb="20">
      <t>ユカ</t>
    </rPh>
    <rPh sb="23" eb="26">
      <t>ツウロメン</t>
    </rPh>
    <rPh sb="27" eb="29">
      <t>ザイリョウ</t>
    </rPh>
    <rPh sb="30" eb="32">
      <t>ヘンコウ</t>
    </rPh>
    <phoneticPr fontId="1"/>
  </si>
  <si>
    <t>引き戸等への扉の取替え</t>
    <rPh sb="0" eb="1">
      <t>ヒ</t>
    </rPh>
    <rPh sb="2" eb="3">
      <t>ド</t>
    </rPh>
    <rPh sb="3" eb="4">
      <t>トウ</t>
    </rPh>
    <rPh sb="6" eb="7">
      <t>トビラ</t>
    </rPh>
    <rPh sb="8" eb="10">
      <t>トリカ</t>
    </rPh>
    <phoneticPr fontId="1"/>
  </si>
  <si>
    <t>洋式便器等への便器の取替え</t>
    <rPh sb="0" eb="4">
      <t>ヨウシキベンキ</t>
    </rPh>
    <rPh sb="4" eb="5">
      <t>トウ</t>
    </rPh>
    <rPh sb="7" eb="9">
      <t>ベンキ</t>
    </rPh>
    <rPh sb="10" eb="12">
      <t>トリカ</t>
    </rPh>
    <phoneticPr fontId="1"/>
  </si>
  <si>
    <t>072-784-8037</t>
    <phoneticPr fontId="1"/>
  </si>
  <si>
    <t>伊丹市千僧１－１</t>
    <rPh sb="0" eb="3">
      <t>イタミシ</t>
    </rPh>
    <rPh sb="3" eb="4">
      <t>セン</t>
    </rPh>
    <rPh sb="4" eb="5">
      <t>ソウ</t>
    </rPh>
    <phoneticPr fontId="1"/>
  </si>
  <si>
    <t>☑</t>
    <phoneticPr fontId="1"/>
  </si>
  <si>
    <t>株式会社　〇〇〇</t>
    <rPh sb="0" eb="4">
      <t>カブシキガイシャ</t>
    </rPh>
    <phoneticPr fontId="1"/>
  </si>
  <si>
    <t>１割</t>
    <rPh sb="1" eb="2">
      <t>ワリ</t>
    </rPh>
    <phoneticPr fontId="1"/>
  </si>
  <si>
    <t>９割</t>
    <rPh sb="1" eb="2">
      <t>ワリ</t>
    </rPh>
    <phoneticPr fontId="1"/>
  </si>
  <si>
    <t>データタブでの入力で反映されます。</t>
    <rPh sb="7" eb="9">
      <t>ニュウリョク</t>
    </rPh>
    <rPh sb="10" eb="12">
      <t>ハンエイ</t>
    </rPh>
    <phoneticPr fontId="1"/>
  </si>
  <si>
    <t>部分はデータタブの入力内容が反映されません。</t>
    <rPh sb="0" eb="2">
      <t>ブブン</t>
    </rPh>
    <rPh sb="9" eb="11">
      <t>ニュウリョク</t>
    </rPh>
    <rPh sb="11" eb="13">
      <t>ナイヨウ</t>
    </rPh>
    <rPh sb="14" eb="16">
      <t>ハンエイ</t>
    </rPh>
    <phoneticPr fontId="1"/>
  </si>
  <si>
    <t>本人自署もしくは記名・押印でお願いします。</t>
    <rPh sb="0" eb="2">
      <t>ホンニン</t>
    </rPh>
    <rPh sb="2" eb="4">
      <t>ジショ</t>
    </rPh>
    <rPh sb="8" eb="10">
      <t>キメイ</t>
    </rPh>
    <rPh sb="11" eb="13">
      <t>オウイン</t>
    </rPh>
    <rPh sb="15" eb="16">
      <t>ネガ</t>
    </rPh>
    <phoneticPr fontId="1"/>
  </si>
  <si>
    <t>←自動計算</t>
    <rPh sb="1" eb="3">
      <t>ジドウ</t>
    </rPh>
    <rPh sb="3" eb="5">
      <t>ケイサン</t>
    </rPh>
    <phoneticPr fontId="1"/>
  </si>
  <si>
    <t>●●　●●</t>
    <phoneticPr fontId="1"/>
  </si>
  <si>
    <t>伊丹市千僧１－１</t>
    <phoneticPr fontId="1"/>
  </si>
  <si>
    <t>株式会社〇〇〇</t>
    <rPh sb="0" eb="4">
      <t>カブシキガイシャ</t>
    </rPh>
    <phoneticPr fontId="1"/>
  </si>
  <si>
    <t>株式会社〇〇〇</t>
    <phoneticPr fontId="1"/>
  </si>
  <si>
    <t>代表取締役　△△　△△</t>
    <rPh sb="0" eb="2">
      <t>ダイヒョウ</t>
    </rPh>
    <rPh sb="2" eb="5">
      <t>トリシマリヤク</t>
    </rPh>
    <phoneticPr fontId="1"/>
  </si>
  <si>
    <t>伊丹市▲▲▲▲▲▲▲▲▲▲▲</t>
    <rPh sb="0" eb="3">
      <t>イタミシ</t>
    </rPh>
    <phoneticPr fontId="1"/>
  </si>
  <si>
    <t>072-□□□-□□□□</t>
    <phoneticPr fontId="1"/>
  </si>
  <si>
    <t>編集可能な状態にしていますので、直接入力いただくことも可能です。</t>
    <rPh sb="0" eb="4">
      <t>ヘンシュウカノウ</t>
    </rPh>
    <rPh sb="5" eb="7">
      <t>ジョウタイ</t>
    </rPh>
    <rPh sb="16" eb="18">
      <t>チョクセツ</t>
    </rPh>
    <rPh sb="18" eb="20">
      <t>ニュウリョク</t>
    </rPh>
    <rPh sb="27" eb="29">
      <t>カノウ</t>
    </rPh>
    <phoneticPr fontId="1"/>
  </si>
  <si>
    <t>編集可能な状態にしていますので、直接入力可能です。</t>
    <rPh sb="0" eb="4">
      <t>ヘンシュウカノウ</t>
    </rPh>
    <rPh sb="5" eb="7">
      <t>ジョウタイ</t>
    </rPh>
    <rPh sb="16" eb="18">
      <t>チョクセツ</t>
    </rPh>
    <rPh sb="18" eb="20">
      <t>ニュウリョク</t>
    </rPh>
    <rPh sb="20" eb="22">
      <t>カノウ</t>
    </rPh>
    <phoneticPr fontId="1"/>
  </si>
  <si>
    <t>※参考掲載
事前申請時点の介護給付額（自動計算）</t>
    <rPh sb="1" eb="3">
      <t>サンコウ</t>
    </rPh>
    <rPh sb="3" eb="5">
      <t>ケイサイ</t>
    </rPh>
    <rPh sb="6" eb="8">
      <t>ジゼン</t>
    </rPh>
    <rPh sb="8" eb="10">
      <t>シンセイ</t>
    </rPh>
    <rPh sb="10" eb="12">
      <t>ジテン</t>
    </rPh>
    <rPh sb="13" eb="15">
      <t>カイゴ</t>
    </rPh>
    <rPh sb="15" eb="17">
      <t>キュウフ</t>
    </rPh>
    <rPh sb="17" eb="18">
      <t>ガク</t>
    </rPh>
    <rPh sb="19" eb="21">
      <t>ジドウ</t>
    </rPh>
    <rPh sb="21" eb="23">
      <t>ケイサン</t>
    </rPh>
    <phoneticPr fontId="1"/>
  </si>
  <si>
    <t>・請求内容（「住宅改修費」など）</t>
    <rPh sb="1" eb="5">
      <t>セイキュウナイヨウ</t>
    </rPh>
    <rPh sb="7" eb="9">
      <t>ジュウタク</t>
    </rPh>
    <rPh sb="9" eb="11">
      <t>カイシュウ</t>
    </rPh>
    <rPh sb="11" eb="12">
      <t>ヒ</t>
    </rPh>
    <phoneticPr fontId="1"/>
  </si>
  <si>
    <t>事前審査の承認前に着工した工事については、給付できません。</t>
    <rPh sb="0" eb="4">
      <t>ジゼンシンサ</t>
    </rPh>
    <rPh sb="5" eb="7">
      <t>ショウニン</t>
    </rPh>
    <rPh sb="7" eb="8">
      <t>マエ</t>
    </rPh>
    <rPh sb="9" eb="11">
      <t>チャッコウ</t>
    </rPh>
    <rPh sb="13" eb="15">
      <t>コウジ</t>
    </rPh>
    <rPh sb="21" eb="23">
      <t>キュウフ</t>
    </rPh>
    <phoneticPr fontId="1"/>
  </si>
  <si>
    <t>代表者職・氏名</t>
    <rPh sb="0" eb="3">
      <t>ダイヒョウシャ</t>
    </rPh>
    <rPh sb="3" eb="4">
      <t>ショク</t>
    </rPh>
    <rPh sb="5" eb="7">
      <t>シメイ</t>
    </rPh>
    <phoneticPr fontId="1"/>
  </si>
  <si>
    <t>　介護保険居宅介護（介護予防）住宅改修費として、下記のとおり請求します。</t>
    <rPh sb="1" eb="5">
      <t>カイゴホケン</t>
    </rPh>
    <rPh sb="5" eb="9">
      <t>キョタクカイゴ</t>
    </rPh>
    <rPh sb="10" eb="14">
      <t>カイゴヨボウ</t>
    </rPh>
    <rPh sb="15" eb="17">
      <t>ジュウタク</t>
    </rPh>
    <rPh sb="17" eb="19">
      <t>カイシュウ</t>
    </rPh>
    <rPh sb="19" eb="20">
      <t>ヒ</t>
    </rPh>
    <rPh sb="24" eb="26">
      <t>カキ</t>
    </rPh>
    <rPh sb="30" eb="32">
      <t>セイキュウ</t>
    </rPh>
    <phoneticPr fontId="1"/>
  </si>
  <si>
    <t>f = e × 給付割合（小数点以下切り捨て）</t>
    <rPh sb="13" eb="16">
      <t>ショウスウテン</t>
    </rPh>
    <rPh sb="16" eb="18">
      <t>イカ</t>
    </rPh>
    <rPh sb="18" eb="19">
      <t>キ</t>
    </rPh>
    <rPh sb="20" eb="21">
      <t>ス</t>
    </rPh>
    <phoneticPr fontId="1"/>
  </si>
  <si>
    <t>f = e × 給付割合（小数点以下切り捨て）</t>
    <phoneticPr fontId="1"/>
  </si>
  <si>
    <t>・f 介護保険給付額：e×給付割合（小数点以下切り捨て）</t>
    <rPh sb="13" eb="17">
      <t>キュウフワリアイ</t>
    </rPh>
    <phoneticPr fontId="1"/>
  </si>
  <si>
    <t>代表者職・氏名</t>
    <rPh sb="3" eb="4">
      <t>ショク</t>
    </rPh>
    <rPh sb="5" eb="7">
      <t>シメイ</t>
    </rPh>
    <phoneticPr fontId="1"/>
  </si>
  <si>
    <t>・a 工事全体見積額：介護保険住宅改修の対象外工事や限度額超過した自費負担分を含めた金額</t>
    <rPh sb="11" eb="15">
      <t>カイゴホケン</t>
    </rPh>
    <rPh sb="15" eb="17">
      <t>ジュウタク</t>
    </rPh>
    <rPh sb="17" eb="19">
      <t>カイシュウ</t>
    </rPh>
    <rPh sb="20" eb="23">
      <t>タイショウガイ</t>
    </rPh>
    <rPh sb="23" eb="25">
      <t>コウジ</t>
    </rPh>
    <rPh sb="26" eb="29">
      <t>ゲンドガク</t>
    </rPh>
    <rPh sb="29" eb="31">
      <t>チョウカ</t>
    </rPh>
    <rPh sb="33" eb="35">
      <t>ジヒ</t>
    </rPh>
    <rPh sb="35" eb="37">
      <t>フタン</t>
    </rPh>
    <rPh sb="37" eb="38">
      <t>ブン</t>
    </rPh>
    <rPh sb="39" eb="40">
      <t>フク</t>
    </rPh>
    <rPh sb="42" eb="44">
      <t>キンガク</t>
    </rPh>
    <phoneticPr fontId="1"/>
  </si>
  <si>
    <t>領収日は、工事完了後の日付としてください。前払金等がある場合は、最終の領収日が工事完了後である必要があります。</t>
    <rPh sb="0" eb="3">
      <t>リョウシュウヒ</t>
    </rPh>
    <rPh sb="5" eb="7">
      <t>コウジ</t>
    </rPh>
    <rPh sb="7" eb="10">
      <t>カンリョウゴ</t>
    </rPh>
    <rPh sb="11" eb="13">
      <t>ヒヅケ</t>
    </rPh>
    <rPh sb="21" eb="24">
      <t>マエバライキン</t>
    </rPh>
    <rPh sb="24" eb="25">
      <t>トウ</t>
    </rPh>
    <rPh sb="28" eb="30">
      <t>バアイ</t>
    </rPh>
    <rPh sb="32" eb="34">
      <t>サイシュウ</t>
    </rPh>
    <rPh sb="35" eb="38">
      <t>リョウシュウビ</t>
    </rPh>
    <rPh sb="39" eb="41">
      <t>コウジ</t>
    </rPh>
    <rPh sb="41" eb="44">
      <t>カンリョウゴ</t>
    </rPh>
    <rPh sb="47" eb="49">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</si>
</sst>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quot;円&quot;"/>
    <numFmt numFmtId="178" formatCode="#,###,###,##0&quot;円&quot;"/>
  </numFmts>
  <fonts count="14">
    <font>
      <sz val="11"/>
      <color theme="1"/>
      <name val="ＭＳ Ｐゴシック"/>
      <family val="2"/>
      <charset val="128"/>
    </font>
    <font>
      <sz val="6"/>
      <name val="ＭＳ Ｐゴシック"/>
      <family val="2"/>
      <charset val="128"/>
    </font>
    <font>
      <sz val="24"/>
      <color theme="1"/>
      <name val="BIZ UD明朝 Medium"/>
      <family val="1"/>
      <charset val="128"/>
    </font>
    <font>
      <sz val="11"/>
      <color theme="1"/>
      <name val="BIZ UD明朝 Medium"/>
      <family val="1"/>
      <charset val="128"/>
    </font>
    <font>
      <sz val="12"/>
      <color theme="1"/>
      <name val="BIZ UD明朝 Medium"/>
      <family val="1"/>
      <charset val="128"/>
    </font>
    <font>
      <sz val="16"/>
      <color theme="1"/>
      <name val="BIZ UD明朝 Medium"/>
      <family val="1"/>
      <charset val="128"/>
    </font>
    <font>
      <sz val="11"/>
      <name val="ＭＳ Ｐゴシック"/>
      <family val="3"/>
      <charset val="128"/>
    </font>
    <font>
      <sz val="20"/>
      <color theme="1"/>
      <name val="BIZ UD明朝 Medium"/>
      <family val="1"/>
      <charset val="128"/>
    </font>
    <font>
      <b/>
      <sz val="12"/>
      <color theme="1"/>
      <name val="BIZ UD明朝 Medium"/>
      <family val="1"/>
      <charset val="128"/>
    </font>
    <font>
      <sz val="9"/>
      <color indexed="81"/>
      <name val="MS P ゴシック"/>
      <family val="3"/>
      <charset val="128"/>
    </font>
    <font>
      <b/>
      <sz val="9"/>
      <color indexed="81"/>
      <name val="MS P ゴシック"/>
      <family val="3"/>
      <charset val="128"/>
    </font>
    <font>
      <sz val="18"/>
      <color theme="1"/>
      <name val="BIZ UD明朝 Medium"/>
      <family val="1"/>
      <charset val="128"/>
    </font>
    <font>
      <sz val="14"/>
      <color theme="1"/>
      <name val="BIZ UD明朝 Medium"/>
      <family val="1"/>
      <charset val="128"/>
    </font>
    <font>
      <sz val="9"/>
      <color theme="1"/>
      <name val="BIZ UD明朝 Medium"/>
      <family val="1"/>
      <charset val="128"/>
    </font>
  </fonts>
  <fills count="8">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rgb="FFCCFF99"/>
        <bgColor indexed="64"/>
      </patternFill>
    </fill>
    <fill>
      <patternFill patternType="solid">
        <fgColor rgb="FFFFC000"/>
        <bgColor indexed="64"/>
      </patternFill>
    </fill>
    <fill>
      <patternFill patternType="solid">
        <fgColor rgb="FFFFFF99"/>
        <bgColor indexed="64"/>
      </patternFill>
    </fill>
    <fill>
      <patternFill patternType="solid">
        <fgColor theme="2" tint="-9.9978637043366805E-2"/>
        <bgColor indexed="64"/>
      </patternFill>
    </fill>
  </fills>
  <borders count="5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2">
    <xf numFmtId="0" fontId="0" fillId="0" borderId="0">
      <alignment vertical="center"/>
    </xf>
    <xf numFmtId="0" fontId="6" fillId="0" borderId="0"/>
  </cellStyleXfs>
  <cellXfs count="236">
    <xf numFmtId="0" fontId="0" fillId="0" borderId="0" xfId="0">
      <alignment vertical="center"/>
    </xf>
    <xf numFmtId="0" fontId="3" fillId="0" borderId="0" xfId="0" applyFont="1">
      <alignment vertical="center"/>
    </xf>
    <xf numFmtId="0" fontId="3" fillId="0" borderId="20" xfId="0" applyFont="1" applyBorder="1">
      <alignment vertical="center"/>
    </xf>
    <xf numFmtId="0" fontId="3" fillId="0" borderId="0" xfId="0" applyFont="1" applyFill="1" applyProtection="1">
      <alignment vertical="center"/>
    </xf>
    <xf numFmtId="0" fontId="3" fillId="0" borderId="23" xfId="0" applyFont="1" applyBorder="1">
      <alignment vertical="center"/>
    </xf>
    <xf numFmtId="0" fontId="3" fillId="0" borderId="9" xfId="0" applyFont="1" applyBorder="1">
      <alignment vertical="center"/>
    </xf>
    <xf numFmtId="0" fontId="3" fillId="0" borderId="11" xfId="0" applyFont="1" applyBorder="1">
      <alignment vertical="center"/>
    </xf>
    <xf numFmtId="0" fontId="3" fillId="0" borderId="24" xfId="0" applyFont="1" applyBorder="1">
      <alignment vertical="center"/>
    </xf>
    <xf numFmtId="0" fontId="3" fillId="0" borderId="0" xfId="0" applyFont="1" applyBorder="1">
      <alignment vertical="center"/>
    </xf>
    <xf numFmtId="0" fontId="3" fillId="0" borderId="25" xfId="0" applyFont="1" applyBorder="1">
      <alignment vertical="center"/>
    </xf>
    <xf numFmtId="0" fontId="3" fillId="0" borderId="26" xfId="0" applyFont="1" applyBorder="1">
      <alignment vertical="center"/>
    </xf>
    <xf numFmtId="0" fontId="3" fillId="0" borderId="14" xfId="0" applyFont="1" applyBorder="1">
      <alignment vertical="center"/>
    </xf>
    <xf numFmtId="0" fontId="3" fillId="0" borderId="16" xfId="0" applyFont="1" applyBorder="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right" vertical="center"/>
    </xf>
    <xf numFmtId="0" fontId="3" fillId="0" borderId="0" xfId="0" applyFont="1" applyAlignment="1">
      <alignment horizontal="center" vertical="center"/>
    </xf>
    <xf numFmtId="0" fontId="3" fillId="0" borderId="0" xfId="0" applyFont="1" applyBorder="1" applyAlignment="1">
      <alignment horizontal="right" vertical="center"/>
    </xf>
    <xf numFmtId="0" fontId="3" fillId="0" borderId="14" xfId="0" applyFont="1" applyBorder="1" applyAlignment="1">
      <alignment horizontal="right" vertical="center"/>
    </xf>
    <xf numFmtId="0" fontId="3" fillId="0" borderId="20" xfId="0" applyFont="1" applyBorder="1" applyAlignment="1">
      <alignment horizontal="right" vertical="center"/>
    </xf>
    <xf numFmtId="0" fontId="3" fillId="0" borderId="29" xfId="0" applyFont="1" applyBorder="1" applyAlignment="1">
      <alignment horizontal="center" vertical="center"/>
    </xf>
    <xf numFmtId="0" fontId="3" fillId="0" borderId="45" xfId="0" applyFont="1" applyBorder="1" applyAlignment="1">
      <alignment horizontal="center" vertical="center"/>
    </xf>
    <xf numFmtId="0" fontId="3" fillId="0" borderId="36" xfId="0" applyFont="1" applyBorder="1" applyAlignment="1">
      <alignment horizontal="center" vertical="center"/>
    </xf>
    <xf numFmtId="0" fontId="3" fillId="0" borderId="0" xfId="0" applyFont="1" applyAlignment="1">
      <alignment vertical="top" wrapText="1"/>
    </xf>
    <xf numFmtId="0" fontId="3" fillId="0" borderId="0" xfId="0" applyFont="1" applyBorder="1" applyAlignment="1">
      <alignment horizontal="center" vertical="center" textRotation="255"/>
    </xf>
    <xf numFmtId="0" fontId="3" fillId="0" borderId="0" xfId="0" applyFont="1" applyAlignment="1">
      <alignment horizontal="left" vertical="top" wrapText="1"/>
    </xf>
    <xf numFmtId="0" fontId="3" fillId="0" borderId="40" xfId="0" applyFont="1" applyBorder="1">
      <alignment vertical="center"/>
    </xf>
    <xf numFmtId="0" fontId="5" fillId="0" borderId="0" xfId="0" applyFont="1">
      <alignment vertical="center"/>
    </xf>
    <xf numFmtId="0" fontId="3" fillId="0" borderId="0" xfId="0" applyFont="1" applyBorder="1" applyAlignment="1">
      <alignment horizontal="left" vertical="top" wrapText="1"/>
    </xf>
    <xf numFmtId="0" fontId="3" fillId="0" borderId="25" xfId="0" applyFont="1" applyBorder="1" applyAlignment="1">
      <alignment horizontal="left" vertical="top" wrapText="1"/>
    </xf>
    <xf numFmtId="0" fontId="8" fillId="0" borderId="0" xfId="0" applyFont="1">
      <alignment vertical="center"/>
    </xf>
    <xf numFmtId="0" fontId="3" fillId="2" borderId="0" xfId="0" applyFont="1" applyFill="1">
      <alignment vertical="center"/>
    </xf>
    <xf numFmtId="0" fontId="3" fillId="0" borderId="0" xfId="0" applyFont="1" applyAlignment="1">
      <alignment horizontal="center" vertical="center"/>
    </xf>
    <xf numFmtId="0" fontId="3" fillId="0" borderId="20" xfId="0" applyFont="1" applyBorder="1" applyAlignment="1">
      <alignment horizontal="center" vertical="center"/>
    </xf>
    <xf numFmtId="0" fontId="3" fillId="0" borderId="45" xfId="0" applyFont="1" applyBorder="1" applyAlignment="1">
      <alignment horizontal="center" vertical="center"/>
    </xf>
    <xf numFmtId="0" fontId="3" fillId="0" borderId="36" xfId="0" applyFont="1" applyBorder="1" applyAlignment="1">
      <alignment horizontal="center" vertical="center"/>
    </xf>
    <xf numFmtId="0" fontId="3" fillId="0" borderId="29" xfId="0" applyFont="1" applyBorder="1" applyAlignment="1">
      <alignment horizontal="center" vertical="center"/>
    </xf>
    <xf numFmtId="0" fontId="3" fillId="0" borderId="23" xfId="0" applyFont="1" applyBorder="1" applyAlignment="1">
      <alignment horizontal="center" vertical="center" textRotation="255"/>
    </xf>
    <xf numFmtId="0" fontId="3" fillId="0" borderId="24" xfId="0" applyFont="1" applyBorder="1" applyAlignment="1">
      <alignment horizontal="center" vertical="center" textRotation="255"/>
    </xf>
    <xf numFmtId="0" fontId="3" fillId="0" borderId="26" xfId="0" applyFont="1" applyBorder="1" applyAlignment="1">
      <alignment horizontal="center" vertical="center" textRotation="255"/>
    </xf>
    <xf numFmtId="0" fontId="3" fillId="0" borderId="18"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2" borderId="20" xfId="0" applyFont="1" applyFill="1" applyBorder="1">
      <alignment vertical="center"/>
    </xf>
    <xf numFmtId="0" fontId="3" fillId="4" borderId="20" xfId="0" applyFont="1" applyFill="1" applyBorder="1">
      <alignment vertical="center"/>
    </xf>
    <xf numFmtId="0" fontId="3" fillId="4" borderId="20" xfId="0" applyFont="1" applyFill="1" applyBorder="1" applyAlignment="1">
      <alignment vertical="center" wrapText="1"/>
    </xf>
    <xf numFmtId="0" fontId="3" fillId="6" borderId="20" xfId="0" applyFont="1" applyFill="1" applyBorder="1">
      <alignment vertical="center"/>
    </xf>
    <xf numFmtId="0" fontId="3" fillId="6" borderId="20" xfId="0" applyFont="1" applyFill="1" applyBorder="1" applyAlignment="1">
      <alignment vertical="center" wrapText="1"/>
    </xf>
    <xf numFmtId="14" fontId="3" fillId="0" borderId="20" xfId="0" applyNumberFormat="1" applyFont="1" applyBorder="1">
      <alignment vertical="center"/>
    </xf>
    <xf numFmtId="0" fontId="3" fillId="0" borderId="53" xfId="0" applyFont="1" applyBorder="1" applyProtection="1">
      <alignment vertical="center"/>
      <protection locked="0"/>
    </xf>
    <xf numFmtId="0" fontId="3" fillId="0" borderId="53" xfId="0" applyFont="1" applyBorder="1" applyProtection="1">
      <alignment vertical="center"/>
    </xf>
    <xf numFmtId="0" fontId="3" fillId="0" borderId="18"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7" borderId="20" xfId="0" applyFont="1" applyFill="1" applyBorder="1">
      <alignment vertical="center"/>
    </xf>
    <xf numFmtId="0" fontId="3" fillId="7" borderId="0" xfId="0" applyFont="1" applyFill="1">
      <alignment vertical="center"/>
    </xf>
    <xf numFmtId="0" fontId="13" fillId="7" borderId="31" xfId="0" applyFont="1" applyFill="1" applyBorder="1" applyAlignment="1">
      <alignment horizontal="left" vertical="center" wrapText="1"/>
    </xf>
    <xf numFmtId="0" fontId="13" fillId="7" borderId="45" xfId="0" applyFont="1" applyFill="1" applyBorder="1" applyAlignment="1">
      <alignment horizontal="left" vertical="center"/>
    </xf>
    <xf numFmtId="0" fontId="3" fillId="4" borderId="20" xfId="0" applyFont="1" applyFill="1" applyBorder="1" applyAlignment="1">
      <alignment horizontal="center" vertical="center" textRotation="255"/>
    </xf>
    <xf numFmtId="0" fontId="3" fillId="4" borderId="20" xfId="0" applyFont="1" applyFill="1" applyBorder="1" applyAlignment="1">
      <alignment horizontal="left" vertical="center"/>
    </xf>
    <xf numFmtId="0" fontId="3" fillId="6" borderId="20" xfId="0" applyFont="1" applyFill="1" applyBorder="1" applyAlignment="1">
      <alignment horizontal="center" vertical="center" textRotation="255"/>
    </xf>
    <xf numFmtId="0" fontId="3" fillId="5" borderId="20" xfId="0" applyFont="1" applyFill="1" applyBorder="1" applyAlignment="1">
      <alignment horizontal="center" vertical="center" textRotation="255"/>
    </xf>
    <xf numFmtId="0" fontId="3" fillId="2" borderId="20" xfId="0" applyFont="1" applyFill="1" applyBorder="1" applyAlignment="1">
      <alignment horizontal="center" vertical="center"/>
    </xf>
    <xf numFmtId="0" fontId="3" fillId="6" borderId="20" xfId="0" applyFont="1" applyFill="1" applyBorder="1" applyAlignment="1">
      <alignment horizontal="left" vertical="center"/>
    </xf>
    <xf numFmtId="0" fontId="3" fillId="3" borderId="20" xfId="0" applyFont="1" applyFill="1" applyBorder="1" applyAlignment="1">
      <alignment horizontal="center" vertical="center" textRotation="255"/>
    </xf>
    <xf numFmtId="178" fontId="3" fillId="0" borderId="5" xfId="0" applyNumberFormat="1" applyFont="1" applyBorder="1" applyAlignment="1">
      <alignment horizontal="right" vertical="center"/>
    </xf>
    <xf numFmtId="178" fontId="3" fillId="0" borderId="6" xfId="0" applyNumberFormat="1" applyFont="1" applyBorder="1" applyAlignment="1">
      <alignment horizontal="right" vertical="center"/>
    </xf>
    <xf numFmtId="0" fontId="3" fillId="0" borderId="0" xfId="0" applyFont="1" applyAlignment="1">
      <alignment horizontal="center" vertical="center"/>
    </xf>
    <xf numFmtId="178" fontId="3" fillId="0" borderId="20" xfId="0" applyNumberFormat="1" applyFont="1" applyBorder="1" applyAlignment="1">
      <alignment horizontal="right" vertical="center"/>
    </xf>
    <xf numFmtId="178" fontId="3" fillId="0" borderId="22" xfId="0" applyNumberFormat="1" applyFont="1" applyBorder="1" applyAlignment="1">
      <alignment horizontal="right" vertical="center"/>
    </xf>
    <xf numFmtId="178" fontId="3" fillId="0" borderId="2" xfId="0" applyNumberFormat="1" applyFont="1" applyBorder="1" applyAlignment="1">
      <alignment horizontal="right" vertical="center"/>
    </xf>
    <xf numFmtId="178" fontId="3" fillId="0" borderId="3" xfId="0" applyNumberFormat="1" applyFont="1" applyBorder="1" applyAlignment="1">
      <alignment horizontal="right" vertical="center"/>
    </xf>
    <xf numFmtId="0" fontId="3" fillId="0" borderId="46" xfId="0" applyFont="1" applyBorder="1" applyAlignment="1">
      <alignment horizontal="center" vertical="center" textRotation="255"/>
    </xf>
    <xf numFmtId="0" fontId="3" fillId="0" borderId="47" xfId="0" applyFont="1" applyBorder="1" applyAlignment="1">
      <alignment horizontal="center" vertical="center" textRotation="255"/>
    </xf>
    <xf numFmtId="0" fontId="3" fillId="0" borderId="48" xfId="0" applyFont="1" applyBorder="1" applyAlignment="1">
      <alignment horizontal="center" vertical="center" textRotation="255"/>
    </xf>
    <xf numFmtId="0" fontId="3" fillId="0" borderId="2" xfId="0" applyFont="1" applyBorder="1" applyAlignment="1">
      <alignment horizontal="left" vertical="center"/>
    </xf>
    <xf numFmtId="0" fontId="3" fillId="0" borderId="20" xfId="0" applyFont="1" applyBorder="1" applyAlignment="1">
      <alignment horizontal="left" vertical="center"/>
    </xf>
    <xf numFmtId="0" fontId="3" fillId="0" borderId="5" xfId="0" applyFont="1" applyBorder="1" applyAlignment="1">
      <alignment horizontal="left" vertical="center"/>
    </xf>
    <xf numFmtId="0" fontId="5" fillId="0" borderId="0" xfId="0" applyFont="1" applyAlignment="1">
      <alignment horizontal="center" vertical="center"/>
    </xf>
    <xf numFmtId="0" fontId="3" fillId="0" borderId="0" xfId="0" applyFont="1" applyBorder="1" applyAlignment="1">
      <alignment horizontal="center" vertical="center"/>
    </xf>
    <xf numFmtId="0" fontId="3" fillId="0" borderId="25" xfId="0" applyFont="1" applyBorder="1" applyAlignment="1">
      <alignment horizontal="center" vertical="center"/>
    </xf>
    <xf numFmtId="0" fontId="3" fillId="0" borderId="40" xfId="0" applyFont="1" applyBorder="1" applyAlignment="1">
      <alignment horizontal="center" vertical="center"/>
    </xf>
    <xf numFmtId="0" fontId="3" fillId="0" borderId="44" xfId="0" applyFont="1" applyBorder="1" applyAlignment="1">
      <alignment horizontal="center" vertical="center"/>
    </xf>
    <xf numFmtId="0" fontId="3" fillId="0" borderId="0" xfId="0" applyFont="1" applyBorder="1" applyAlignment="1">
      <alignment horizontal="left" vertical="center" shrinkToFit="1"/>
    </xf>
    <xf numFmtId="0" fontId="3" fillId="0" borderId="25" xfId="0" applyFont="1" applyBorder="1" applyAlignment="1">
      <alignment horizontal="left" vertical="center" shrinkToFit="1"/>
    </xf>
    <xf numFmtId="0" fontId="3" fillId="0" borderId="35" xfId="0" applyFont="1" applyBorder="1" applyAlignment="1">
      <alignment horizontal="center" vertical="center"/>
    </xf>
    <xf numFmtId="0" fontId="3" fillId="0" borderId="27" xfId="0" applyFont="1" applyBorder="1" applyAlignment="1">
      <alignment horizontal="center" vertical="center"/>
    </xf>
    <xf numFmtId="0" fontId="3" fillId="0" borderId="52" xfId="0" applyFont="1" applyBorder="1" applyAlignment="1">
      <alignment horizontal="center" vertical="center"/>
    </xf>
    <xf numFmtId="176" fontId="3" fillId="0" borderId="31" xfId="0" applyNumberFormat="1" applyFont="1" applyBorder="1" applyAlignment="1">
      <alignment horizontal="center" vertical="center"/>
    </xf>
    <xf numFmtId="176" fontId="3" fillId="0" borderId="33" xfId="0" applyNumberFormat="1" applyFont="1" applyBorder="1" applyAlignment="1">
      <alignment horizontal="center" vertical="center"/>
    </xf>
    <xf numFmtId="0" fontId="3" fillId="0" borderId="31" xfId="0" applyFont="1" applyBorder="1" applyAlignment="1">
      <alignment horizontal="center" vertical="center"/>
    </xf>
    <xf numFmtId="0" fontId="3" fillId="0" borderId="33" xfId="0" applyFont="1" applyBorder="1" applyAlignment="1">
      <alignment horizontal="center" vertical="center"/>
    </xf>
    <xf numFmtId="0" fontId="3" fillId="0" borderId="2"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2" xfId="0" applyFont="1" applyBorder="1" applyAlignment="1">
      <alignment horizontal="left" vertical="center"/>
    </xf>
    <xf numFmtId="0" fontId="3" fillId="0" borderId="6" xfId="0" applyFont="1" applyBorder="1" applyAlignment="1">
      <alignment horizontal="left" vertical="center"/>
    </xf>
    <xf numFmtId="0" fontId="3" fillId="0" borderId="1" xfId="0" applyFont="1" applyBorder="1" applyAlignment="1">
      <alignment horizontal="center" vertical="center"/>
    </xf>
    <xf numFmtId="0" fontId="3" fillId="0" borderId="21" xfId="0" applyFont="1" applyBorder="1" applyAlignment="1">
      <alignment horizontal="center" vertical="center" wrapText="1"/>
    </xf>
    <xf numFmtId="0" fontId="3" fillId="0" borderId="2" xfId="0" applyFont="1" applyBorder="1" applyAlignment="1" applyProtection="1">
      <alignment horizontal="left" vertical="center"/>
      <protection locked="0"/>
    </xf>
    <xf numFmtId="0" fontId="3" fillId="0" borderId="27"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37" xfId="0" applyFont="1" applyBorder="1" applyAlignment="1" applyProtection="1">
      <alignment horizontal="left" vertical="center"/>
      <protection locked="0"/>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4" xfId="0" applyFont="1" applyBorder="1" applyAlignment="1">
      <alignment horizontal="center" vertical="center"/>
    </xf>
    <xf numFmtId="0" fontId="3" fillId="0" borderId="43" xfId="0" applyFont="1" applyBorder="1" applyAlignment="1">
      <alignment horizontal="center" vertical="center"/>
    </xf>
    <xf numFmtId="0" fontId="3" fillId="0" borderId="42" xfId="0" applyFont="1" applyBorder="1" applyAlignment="1">
      <alignment horizontal="center" vertical="center"/>
    </xf>
    <xf numFmtId="0" fontId="3" fillId="0" borderId="41" xfId="0" applyFont="1" applyBorder="1" applyAlignment="1">
      <alignment horizontal="center" vertical="center"/>
    </xf>
    <xf numFmtId="0" fontId="3" fillId="0" borderId="32" xfId="0" applyFont="1" applyBorder="1" applyAlignment="1">
      <alignment horizontal="center" vertical="center"/>
    </xf>
    <xf numFmtId="0" fontId="3" fillId="0" borderId="45" xfId="0" applyFont="1" applyBorder="1" applyAlignment="1">
      <alignment horizontal="center" vertical="center"/>
    </xf>
    <xf numFmtId="0" fontId="3" fillId="0" borderId="3" xfId="0"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49" xfId="0" applyFont="1" applyBorder="1" applyAlignment="1">
      <alignment horizontal="center" vertical="center" textRotation="255"/>
    </xf>
    <xf numFmtId="0" fontId="3" fillId="0" borderId="50" xfId="0" applyFont="1" applyBorder="1" applyAlignment="1">
      <alignment horizontal="center" vertical="center" textRotation="255"/>
    </xf>
    <xf numFmtId="0" fontId="3" fillId="0" borderId="51" xfId="0" applyFont="1" applyBorder="1" applyAlignment="1">
      <alignment horizontal="center" vertical="center" textRotation="255"/>
    </xf>
    <xf numFmtId="177" fontId="3" fillId="0" borderId="5" xfId="0" applyNumberFormat="1" applyFont="1" applyBorder="1" applyAlignment="1">
      <alignment horizontal="right" vertical="center"/>
    </xf>
    <xf numFmtId="177" fontId="3" fillId="0" borderId="6" xfId="0" applyNumberFormat="1" applyFont="1" applyBorder="1" applyAlignment="1">
      <alignment horizontal="right" vertical="center"/>
    </xf>
    <xf numFmtId="177" fontId="3" fillId="0" borderId="20" xfId="0" applyNumberFormat="1" applyFont="1" applyBorder="1" applyAlignment="1">
      <alignment horizontal="right" vertical="center"/>
    </xf>
    <xf numFmtId="177" fontId="3" fillId="0" borderId="22" xfId="0" applyNumberFormat="1" applyFont="1" applyBorder="1" applyAlignment="1">
      <alignment horizontal="right" vertical="center"/>
    </xf>
    <xf numFmtId="177" fontId="3" fillId="0" borderId="2" xfId="0" applyNumberFormat="1" applyFont="1" applyBorder="1" applyAlignment="1">
      <alignment horizontal="right" vertical="center"/>
    </xf>
    <xf numFmtId="177" fontId="3" fillId="0" borderId="3" xfId="0" applyNumberFormat="1" applyFont="1" applyBorder="1" applyAlignment="1">
      <alignment horizontal="right" vertical="center"/>
    </xf>
    <xf numFmtId="0" fontId="3" fillId="0" borderId="27" xfId="0" applyFont="1" applyBorder="1" applyAlignment="1">
      <alignment horizontal="left" vertical="center"/>
    </xf>
    <xf numFmtId="0" fontId="3" fillId="0" borderId="37" xfId="0" applyFont="1" applyBorder="1" applyAlignment="1">
      <alignment horizontal="left" vertical="center"/>
    </xf>
    <xf numFmtId="0" fontId="3" fillId="0" borderId="28" xfId="0" applyFont="1" applyBorder="1" applyAlignment="1" applyProtection="1">
      <alignment horizontal="left" vertical="center"/>
      <protection locked="0"/>
    </xf>
    <xf numFmtId="0" fontId="3" fillId="0" borderId="52" xfId="0" applyFont="1" applyBorder="1" applyAlignment="1" applyProtection="1">
      <alignment horizontal="left" vertical="center"/>
      <protection locked="0"/>
    </xf>
    <xf numFmtId="0" fontId="3" fillId="0" borderId="30" xfId="0" applyFont="1" applyBorder="1" applyAlignment="1">
      <alignment horizontal="center" vertical="center"/>
    </xf>
    <xf numFmtId="0" fontId="3" fillId="0" borderId="31" xfId="0" applyFont="1" applyBorder="1" applyAlignment="1">
      <alignment horizontal="center" vertical="center" shrinkToFit="1"/>
    </xf>
    <xf numFmtId="0" fontId="3" fillId="0" borderId="45" xfId="0" applyFont="1" applyBorder="1" applyAlignment="1">
      <alignment horizontal="center" vertical="center" shrinkToFit="1"/>
    </xf>
    <xf numFmtId="177" fontId="5" fillId="0" borderId="37" xfId="0" applyNumberFormat="1" applyFont="1" applyBorder="1" applyAlignment="1">
      <alignment horizontal="center" vertical="center"/>
    </xf>
    <xf numFmtId="177" fontId="5" fillId="0" borderId="38" xfId="0" applyNumberFormat="1" applyFont="1" applyBorder="1" applyAlignment="1">
      <alignment horizontal="center" vertical="center"/>
    </xf>
    <xf numFmtId="177" fontId="5" fillId="0" borderId="39" xfId="0" applyNumberFormat="1" applyFont="1" applyBorder="1" applyAlignment="1">
      <alignment horizontal="center" vertical="center"/>
    </xf>
    <xf numFmtId="177" fontId="3" fillId="0" borderId="31" xfId="0" applyNumberFormat="1" applyFont="1" applyBorder="1" applyAlignment="1">
      <alignment horizontal="center" vertical="center"/>
    </xf>
    <xf numFmtId="177" fontId="3" fillId="0" borderId="32" xfId="0" applyNumberFormat="1" applyFont="1" applyBorder="1" applyAlignment="1">
      <alignment horizontal="center" vertical="center"/>
    </xf>
    <xf numFmtId="177" fontId="3" fillId="0" borderId="45" xfId="0" applyNumberFormat="1" applyFont="1" applyBorder="1" applyAlignment="1">
      <alignment horizontal="center" vertical="center"/>
    </xf>
    <xf numFmtId="177" fontId="3" fillId="0" borderId="33" xfId="0" applyNumberFormat="1" applyFont="1" applyBorder="1" applyAlignment="1">
      <alignment horizontal="center" vertical="center"/>
    </xf>
    <xf numFmtId="176" fontId="3" fillId="0" borderId="20" xfId="0" applyNumberFormat="1" applyFont="1" applyBorder="1" applyAlignment="1">
      <alignment horizontal="center" vertical="center"/>
    </xf>
    <xf numFmtId="176" fontId="3" fillId="0" borderId="22" xfId="0" applyNumberFormat="1" applyFont="1" applyBorder="1" applyAlignment="1">
      <alignment horizontal="center" vertical="center"/>
    </xf>
    <xf numFmtId="0" fontId="3" fillId="0" borderId="3" xfId="0" applyFont="1" applyBorder="1" applyAlignment="1" applyProtection="1">
      <alignment horizontal="left" vertical="center"/>
      <protection locked="0"/>
    </xf>
    <xf numFmtId="0" fontId="3" fillId="0" borderId="20" xfId="0" applyFont="1" applyBorder="1" applyAlignment="1" applyProtection="1">
      <alignment horizontal="left" vertical="center"/>
      <protection locked="0"/>
    </xf>
    <xf numFmtId="0" fontId="3" fillId="0" borderId="22"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54" xfId="0" applyFont="1" applyBorder="1" applyAlignment="1">
      <alignment horizontal="center" vertical="center"/>
    </xf>
    <xf numFmtId="0" fontId="3" fillId="0" borderId="30" xfId="0" applyFont="1" applyBorder="1" applyAlignment="1">
      <alignment horizontal="center" vertical="center" shrinkToFit="1"/>
    </xf>
    <xf numFmtId="0" fontId="3" fillId="0" borderId="55" xfId="0" applyFont="1" applyBorder="1" applyAlignment="1">
      <alignment horizontal="center" vertical="center"/>
    </xf>
    <xf numFmtId="0" fontId="3" fillId="0" borderId="36" xfId="0" applyFont="1" applyBorder="1" applyAlignment="1">
      <alignment horizontal="center" vertical="center"/>
    </xf>
    <xf numFmtId="0" fontId="3" fillId="0" borderId="0" xfId="0" applyFont="1" applyBorder="1" applyAlignment="1">
      <alignment horizontal="left" vertical="center" wrapText="1"/>
    </xf>
    <xf numFmtId="0" fontId="3" fillId="0" borderId="25" xfId="0" applyFont="1" applyBorder="1" applyAlignment="1">
      <alignment horizontal="left"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shrinkToFit="1"/>
    </xf>
    <xf numFmtId="0" fontId="3" fillId="0" borderId="23" xfId="0" applyFont="1" applyBorder="1" applyAlignment="1">
      <alignment horizontal="center" vertical="center" textRotation="255"/>
    </xf>
    <xf numFmtId="0" fontId="3" fillId="0" borderId="24" xfId="0" applyFont="1" applyBorder="1" applyAlignment="1">
      <alignment horizontal="center" vertical="center" textRotation="255"/>
    </xf>
    <xf numFmtId="0" fontId="3" fillId="0" borderId="26" xfId="0" applyFont="1" applyBorder="1" applyAlignment="1">
      <alignment horizontal="center" vertical="center" textRotation="255"/>
    </xf>
    <xf numFmtId="0" fontId="3" fillId="0" borderId="3" xfId="0" applyFont="1" applyBorder="1" applyAlignment="1">
      <alignment horizontal="left" vertical="center"/>
    </xf>
    <xf numFmtId="0" fontId="3" fillId="0" borderId="28" xfId="0" applyFont="1" applyBorder="1" applyAlignment="1">
      <alignment horizontal="left" vertical="center"/>
    </xf>
    <xf numFmtId="0" fontId="3" fillId="0" borderId="52" xfId="0" applyFont="1" applyBorder="1" applyAlignment="1">
      <alignment horizontal="left" vertical="center"/>
    </xf>
    <xf numFmtId="0" fontId="3" fillId="0" borderId="17" xfId="0" applyFont="1" applyFill="1" applyBorder="1" applyAlignment="1" applyProtection="1">
      <alignment horizontal="center" vertical="center" wrapText="1"/>
    </xf>
    <xf numFmtId="0" fontId="3" fillId="0" borderId="41"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36"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9"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3" fillId="0" borderId="18"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21" xfId="0" applyFont="1" applyBorder="1" applyAlignment="1">
      <alignment horizontal="center" vertical="center"/>
    </xf>
    <xf numFmtId="0" fontId="12" fillId="0" borderId="20"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0" xfId="0" applyFont="1" applyBorder="1" applyAlignment="1">
      <alignment horizontal="center" vertical="center"/>
    </xf>
    <xf numFmtId="0" fontId="2" fillId="0" borderId="2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176" fontId="11" fillId="0" borderId="2" xfId="0" applyNumberFormat="1" applyFont="1" applyBorder="1" applyAlignment="1">
      <alignment horizontal="center" vertical="center"/>
    </xf>
    <xf numFmtId="176" fontId="11" fillId="0" borderId="3" xfId="0" applyNumberFormat="1" applyFont="1" applyBorder="1" applyAlignment="1">
      <alignment horizontal="center" vertical="center"/>
    </xf>
    <xf numFmtId="176" fontId="11" fillId="0" borderId="20" xfId="0" applyNumberFormat="1" applyFont="1" applyBorder="1" applyAlignment="1">
      <alignment horizontal="center" vertical="center"/>
    </xf>
    <xf numFmtId="176" fontId="11" fillId="0" borderId="22" xfId="0" applyNumberFormat="1" applyFont="1" applyBorder="1" applyAlignment="1">
      <alignment horizontal="center" vertical="center"/>
    </xf>
    <xf numFmtId="176" fontId="11" fillId="0" borderId="5" xfId="0" applyNumberFormat="1" applyFont="1" applyBorder="1" applyAlignment="1">
      <alignment horizontal="center" vertical="center"/>
    </xf>
    <xf numFmtId="176" fontId="11" fillId="0" borderId="6" xfId="0" applyNumberFormat="1" applyFont="1" applyBorder="1" applyAlignment="1">
      <alignment horizontal="center" vertical="center"/>
    </xf>
    <xf numFmtId="0" fontId="4" fillId="0" borderId="0" xfId="0" applyFont="1" applyAlignment="1">
      <alignment horizontal="center" vertical="center"/>
    </xf>
    <xf numFmtId="178" fontId="2" fillId="0" borderId="2" xfId="0" applyNumberFormat="1" applyFont="1" applyBorder="1" applyAlignment="1">
      <alignment horizontal="center" vertical="center"/>
    </xf>
    <xf numFmtId="178" fontId="2" fillId="0" borderId="3" xfId="0" applyNumberFormat="1" applyFont="1" applyBorder="1" applyAlignment="1">
      <alignment horizontal="center" vertical="center"/>
    </xf>
    <xf numFmtId="178" fontId="2" fillId="0" borderId="20" xfId="0" applyNumberFormat="1" applyFont="1" applyBorder="1" applyAlignment="1">
      <alignment horizontal="center" vertical="center"/>
    </xf>
    <xf numFmtId="178" fontId="2" fillId="0" borderId="22" xfId="0" applyNumberFormat="1" applyFont="1" applyBorder="1" applyAlignment="1">
      <alignment horizontal="center" vertical="center"/>
    </xf>
    <xf numFmtId="178" fontId="2" fillId="0" borderId="5" xfId="0" applyNumberFormat="1" applyFont="1" applyBorder="1" applyAlignment="1">
      <alignment horizontal="center" vertical="center"/>
    </xf>
    <xf numFmtId="178" fontId="2" fillId="0" borderId="6" xfId="0" applyNumberFormat="1"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7" fillId="0" borderId="0" xfId="0" applyFont="1" applyAlignment="1">
      <alignment horizontal="center" vertical="center"/>
    </xf>
    <xf numFmtId="0" fontId="4" fillId="0" borderId="0" xfId="0" applyFont="1" applyAlignment="1">
      <alignment horizontal="right" vertical="center"/>
    </xf>
    <xf numFmtId="0" fontId="4" fillId="0" borderId="2" xfId="0" applyFont="1" applyBorder="1" applyAlignment="1" applyProtection="1">
      <alignment horizontal="left" vertical="center" shrinkToFit="1"/>
      <protection locked="0"/>
    </xf>
    <xf numFmtId="0" fontId="4" fillId="0" borderId="3" xfId="0" applyFont="1" applyBorder="1" applyAlignment="1" applyProtection="1">
      <alignment horizontal="left" vertical="center" shrinkToFit="1"/>
      <protection locked="0"/>
    </xf>
    <xf numFmtId="0" fontId="4" fillId="0" borderId="20" xfId="0" applyFont="1" applyBorder="1" applyAlignment="1" applyProtection="1">
      <alignment horizontal="left" vertical="center" shrinkToFit="1"/>
      <protection locked="0"/>
    </xf>
    <xf numFmtId="0" fontId="4" fillId="0" borderId="22"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4" fillId="0" borderId="6" xfId="0" applyFont="1" applyBorder="1" applyAlignment="1" applyProtection="1">
      <alignment horizontal="left" vertical="center" shrinkToFit="1"/>
      <protection locked="0"/>
    </xf>
    <xf numFmtId="0" fontId="4" fillId="0" borderId="31" xfId="0" applyFont="1" applyBorder="1" applyAlignment="1" applyProtection="1">
      <alignment horizontal="left" vertical="center" shrinkToFit="1"/>
      <protection locked="0"/>
    </xf>
    <xf numFmtId="0" fontId="4" fillId="0" borderId="32" xfId="0" applyFont="1" applyBorder="1" applyAlignment="1" applyProtection="1">
      <alignment horizontal="left" vertical="center" shrinkToFit="1"/>
      <protection locked="0"/>
    </xf>
    <xf numFmtId="0" fontId="4" fillId="0" borderId="33" xfId="0" applyFont="1" applyBorder="1" applyAlignment="1" applyProtection="1">
      <alignment horizontal="left" vertical="center" shrinkToFit="1"/>
      <protection locked="0"/>
    </xf>
  </cellXfs>
  <cellStyles count="2">
    <cellStyle name="標準" xfId="0" builtinId="0"/>
    <cellStyle name="標準 2" xfId="1"/>
  </cellStyles>
  <dxfs count="0"/>
  <tableStyles count="0" defaultTableStyle="TableStyleMedium2" defaultPivotStyle="PivotStyleLight16"/>
  <colors>
    <mruColors>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601980</xdr:colOff>
      <xdr:row>5</xdr:row>
      <xdr:rowOff>7620</xdr:rowOff>
    </xdr:from>
    <xdr:to>
      <xdr:col>10</xdr:col>
      <xdr:colOff>601980</xdr:colOff>
      <xdr:row>8</xdr:row>
      <xdr:rowOff>205740</xdr:rowOff>
    </xdr:to>
    <xdr:sp macro="" textlink="">
      <xdr:nvSpPr>
        <xdr:cNvPr id="2" name="角丸四角形 1"/>
        <xdr:cNvSpPr/>
      </xdr:nvSpPr>
      <xdr:spPr>
        <a:xfrm>
          <a:off x="3589020" y="754380"/>
          <a:ext cx="2438400" cy="88392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7620</xdr:colOff>
      <xdr:row>9</xdr:row>
      <xdr:rowOff>7620</xdr:rowOff>
    </xdr:from>
    <xdr:to>
      <xdr:col>10</xdr:col>
      <xdr:colOff>594360</xdr:colOff>
      <xdr:row>10</xdr:row>
      <xdr:rowOff>220980</xdr:rowOff>
    </xdr:to>
    <xdr:sp macro="" textlink="">
      <xdr:nvSpPr>
        <xdr:cNvPr id="3" name="角丸四角形 2"/>
        <xdr:cNvSpPr/>
      </xdr:nvSpPr>
      <xdr:spPr>
        <a:xfrm>
          <a:off x="220980" y="1668780"/>
          <a:ext cx="5798820" cy="44196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5</xdr:row>
      <xdr:rowOff>0</xdr:rowOff>
    </xdr:from>
    <xdr:to>
      <xdr:col>12</xdr:col>
      <xdr:colOff>579120</xdr:colOff>
      <xdr:row>5</xdr:row>
      <xdr:rowOff>220980</xdr:rowOff>
    </xdr:to>
    <xdr:sp macro="" textlink="">
      <xdr:nvSpPr>
        <xdr:cNvPr id="4" name="角丸四角形 3"/>
        <xdr:cNvSpPr/>
      </xdr:nvSpPr>
      <xdr:spPr>
        <a:xfrm>
          <a:off x="6644640" y="746760"/>
          <a:ext cx="579120" cy="22098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15240</xdr:colOff>
      <xdr:row>12</xdr:row>
      <xdr:rowOff>15240</xdr:rowOff>
    </xdr:from>
    <xdr:to>
      <xdr:col>1</xdr:col>
      <xdr:colOff>182880</xdr:colOff>
      <xdr:row>23</xdr:row>
      <xdr:rowOff>152400</xdr:rowOff>
    </xdr:to>
    <xdr:sp macro="" textlink="">
      <xdr:nvSpPr>
        <xdr:cNvPr id="5" name="角丸四角形 4"/>
        <xdr:cNvSpPr/>
      </xdr:nvSpPr>
      <xdr:spPr>
        <a:xfrm>
          <a:off x="228600" y="2225040"/>
          <a:ext cx="167640" cy="214884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25</xdr:row>
      <xdr:rowOff>0</xdr:rowOff>
    </xdr:from>
    <xdr:to>
      <xdr:col>1</xdr:col>
      <xdr:colOff>175260</xdr:colOff>
      <xdr:row>30</xdr:row>
      <xdr:rowOff>7620</xdr:rowOff>
    </xdr:to>
    <xdr:sp macro="" textlink="">
      <xdr:nvSpPr>
        <xdr:cNvPr id="6" name="角丸四角形 5"/>
        <xdr:cNvSpPr/>
      </xdr:nvSpPr>
      <xdr:spPr>
        <a:xfrm>
          <a:off x="213360" y="4495800"/>
          <a:ext cx="175260" cy="92202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31</xdr:row>
      <xdr:rowOff>0</xdr:rowOff>
    </xdr:from>
    <xdr:to>
      <xdr:col>10</xdr:col>
      <xdr:colOff>586740</xdr:colOff>
      <xdr:row>32</xdr:row>
      <xdr:rowOff>213360</xdr:rowOff>
    </xdr:to>
    <xdr:sp macro="" textlink="">
      <xdr:nvSpPr>
        <xdr:cNvPr id="7" name="角丸四角形 6"/>
        <xdr:cNvSpPr/>
      </xdr:nvSpPr>
      <xdr:spPr>
        <a:xfrm>
          <a:off x="0" y="5501640"/>
          <a:ext cx="6012180" cy="44196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34</xdr:row>
      <xdr:rowOff>0</xdr:rowOff>
    </xdr:from>
    <xdr:to>
      <xdr:col>7</xdr:col>
      <xdr:colOff>594360</xdr:colOff>
      <xdr:row>36</xdr:row>
      <xdr:rowOff>213360</xdr:rowOff>
    </xdr:to>
    <xdr:sp macro="" textlink="">
      <xdr:nvSpPr>
        <xdr:cNvPr id="8" name="角丸四角形 7"/>
        <xdr:cNvSpPr/>
      </xdr:nvSpPr>
      <xdr:spPr>
        <a:xfrm>
          <a:off x="2004060" y="6050280"/>
          <a:ext cx="2186940" cy="67056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693420</xdr:colOff>
      <xdr:row>5</xdr:row>
      <xdr:rowOff>7620</xdr:rowOff>
    </xdr:from>
    <xdr:to>
      <xdr:col>6</xdr:col>
      <xdr:colOff>601980</xdr:colOff>
      <xdr:row>8</xdr:row>
      <xdr:rowOff>213360</xdr:rowOff>
    </xdr:to>
    <xdr:sp macro="" textlink="">
      <xdr:nvSpPr>
        <xdr:cNvPr id="9" name="角丸四角形 8"/>
        <xdr:cNvSpPr/>
      </xdr:nvSpPr>
      <xdr:spPr>
        <a:xfrm>
          <a:off x="1097280" y="754380"/>
          <a:ext cx="2491740" cy="891540"/>
        </a:xfrm>
        <a:prstGeom prst="roundRect">
          <a:avLst/>
        </a:prstGeom>
        <a:noFill/>
        <a:ln w="190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594360</xdr:colOff>
      <xdr:row>7</xdr:row>
      <xdr:rowOff>7620</xdr:rowOff>
    </xdr:from>
    <xdr:to>
      <xdr:col>12</xdr:col>
      <xdr:colOff>594360</xdr:colOff>
      <xdr:row>8</xdr:row>
      <xdr:rowOff>15240</xdr:rowOff>
    </xdr:to>
    <xdr:sp macro="" textlink="">
      <xdr:nvSpPr>
        <xdr:cNvPr id="11" name="角丸四角形 10"/>
        <xdr:cNvSpPr/>
      </xdr:nvSpPr>
      <xdr:spPr>
        <a:xfrm>
          <a:off x="6629400" y="1211580"/>
          <a:ext cx="609600" cy="236220"/>
        </a:xfrm>
        <a:prstGeom prst="roundRect">
          <a:avLst/>
        </a:prstGeom>
        <a:noFill/>
        <a:ln w="190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106680</xdr:colOff>
      <xdr:row>53</xdr:row>
      <xdr:rowOff>114300</xdr:rowOff>
    </xdr:from>
    <xdr:to>
      <xdr:col>9</xdr:col>
      <xdr:colOff>205740</xdr:colOff>
      <xdr:row>55</xdr:row>
      <xdr:rowOff>121920</xdr:rowOff>
    </xdr:to>
    <xdr:sp macro="" textlink="">
      <xdr:nvSpPr>
        <xdr:cNvPr id="12" name="テキスト ボックス 11"/>
        <xdr:cNvSpPr txBox="1"/>
      </xdr:nvSpPr>
      <xdr:spPr>
        <a:xfrm>
          <a:off x="1226820" y="9578340"/>
          <a:ext cx="3794760" cy="358140"/>
        </a:xfrm>
        <a:prstGeom prst="rect">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1400" b="1">
              <a:latin typeface="BIZ UDP明朝 Medium" panose="02020500000000000000" pitchFamily="18" charset="-128"/>
              <a:ea typeface="BIZ UDP明朝 Medium" panose="02020500000000000000" pitchFamily="18" charset="-128"/>
            </a:rPr>
            <a:t>市記入欄には何も記入しないでください。</a:t>
          </a:r>
        </a:p>
      </xdr:txBody>
    </xdr:sp>
    <xdr:clientData/>
  </xdr:twoCellAnchor>
  <xdr:twoCellAnchor>
    <xdr:from>
      <xdr:col>7</xdr:col>
      <xdr:colOff>335280</xdr:colOff>
      <xdr:row>29</xdr:row>
      <xdr:rowOff>106680</xdr:rowOff>
    </xdr:from>
    <xdr:to>
      <xdr:col>11</xdr:col>
      <xdr:colOff>586740</xdr:colOff>
      <xdr:row>32</xdr:row>
      <xdr:rowOff>7620</xdr:rowOff>
    </xdr:to>
    <xdr:cxnSp macro="">
      <xdr:nvCxnSpPr>
        <xdr:cNvPr id="17" name="直線矢印コネクタ 16"/>
        <xdr:cNvCxnSpPr/>
      </xdr:nvCxnSpPr>
      <xdr:spPr>
        <a:xfrm flipH="1">
          <a:off x="3931920" y="5334000"/>
          <a:ext cx="2689860" cy="403860"/>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xdr:colOff>
      <xdr:row>3</xdr:row>
      <xdr:rowOff>7620</xdr:rowOff>
    </xdr:from>
    <xdr:to>
      <xdr:col>10</xdr:col>
      <xdr:colOff>601980</xdr:colOff>
      <xdr:row>6</xdr:row>
      <xdr:rowOff>220980</xdr:rowOff>
    </xdr:to>
    <xdr:sp macro="" textlink="">
      <xdr:nvSpPr>
        <xdr:cNvPr id="2" name="角丸四角形 1"/>
        <xdr:cNvSpPr/>
      </xdr:nvSpPr>
      <xdr:spPr>
        <a:xfrm>
          <a:off x="7620" y="579120"/>
          <a:ext cx="6027420" cy="112776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15240</xdr:colOff>
      <xdr:row>8</xdr:row>
      <xdr:rowOff>15240</xdr:rowOff>
    </xdr:from>
    <xdr:to>
      <xdr:col>1</xdr:col>
      <xdr:colOff>190500</xdr:colOff>
      <xdr:row>12</xdr:row>
      <xdr:rowOff>220980</xdr:rowOff>
    </xdr:to>
    <xdr:sp macro="" textlink="">
      <xdr:nvSpPr>
        <xdr:cNvPr id="3" name="角丸四角形 2"/>
        <xdr:cNvSpPr/>
      </xdr:nvSpPr>
      <xdr:spPr>
        <a:xfrm>
          <a:off x="228600" y="1821180"/>
          <a:ext cx="175260" cy="112014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14</xdr:row>
      <xdr:rowOff>7620</xdr:rowOff>
    </xdr:from>
    <xdr:to>
      <xdr:col>10</xdr:col>
      <xdr:colOff>586740</xdr:colOff>
      <xdr:row>17</xdr:row>
      <xdr:rowOff>281940</xdr:rowOff>
    </xdr:to>
    <xdr:sp macro="" textlink="">
      <xdr:nvSpPr>
        <xdr:cNvPr id="4" name="角丸四角形 3"/>
        <xdr:cNvSpPr/>
      </xdr:nvSpPr>
      <xdr:spPr>
        <a:xfrm>
          <a:off x="0" y="3048000"/>
          <a:ext cx="6019800" cy="118872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30</xdr:row>
      <xdr:rowOff>7620</xdr:rowOff>
    </xdr:from>
    <xdr:to>
      <xdr:col>10</xdr:col>
      <xdr:colOff>579120</xdr:colOff>
      <xdr:row>34</xdr:row>
      <xdr:rowOff>289560</xdr:rowOff>
    </xdr:to>
    <xdr:sp macro="" textlink="">
      <xdr:nvSpPr>
        <xdr:cNvPr id="5" name="角丸四角形 4"/>
        <xdr:cNvSpPr/>
      </xdr:nvSpPr>
      <xdr:spPr>
        <a:xfrm>
          <a:off x="0" y="6355080"/>
          <a:ext cx="6012180" cy="150114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7620</xdr:colOff>
      <xdr:row>19</xdr:row>
      <xdr:rowOff>7620</xdr:rowOff>
    </xdr:from>
    <xdr:to>
      <xdr:col>10</xdr:col>
      <xdr:colOff>586740</xdr:colOff>
      <xdr:row>28</xdr:row>
      <xdr:rowOff>167640</xdr:rowOff>
    </xdr:to>
    <xdr:sp macro="" textlink="">
      <xdr:nvSpPr>
        <xdr:cNvPr id="6" name="角丸四角形 5"/>
        <xdr:cNvSpPr/>
      </xdr:nvSpPr>
      <xdr:spPr>
        <a:xfrm>
          <a:off x="7620" y="4358640"/>
          <a:ext cx="6012180" cy="1874520"/>
        </a:xfrm>
        <a:prstGeom prst="roundRect">
          <a:avLst/>
        </a:prstGeom>
        <a:noFill/>
        <a:ln w="190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7620</xdr:colOff>
      <xdr:row>19</xdr:row>
      <xdr:rowOff>15240</xdr:rowOff>
    </xdr:from>
    <xdr:to>
      <xdr:col>12</xdr:col>
      <xdr:colOff>601980</xdr:colOff>
      <xdr:row>20</xdr:row>
      <xdr:rowOff>7620</xdr:rowOff>
    </xdr:to>
    <xdr:sp macro="" textlink="">
      <xdr:nvSpPr>
        <xdr:cNvPr id="7" name="角丸四角形 6"/>
        <xdr:cNvSpPr/>
      </xdr:nvSpPr>
      <xdr:spPr>
        <a:xfrm>
          <a:off x="6659880" y="4366260"/>
          <a:ext cx="594360" cy="182880"/>
        </a:xfrm>
        <a:prstGeom prst="roundRect">
          <a:avLst/>
        </a:prstGeom>
        <a:noFill/>
        <a:ln w="190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3</xdr:row>
      <xdr:rowOff>15240</xdr:rowOff>
    </xdr:from>
    <xdr:to>
      <xdr:col>13</xdr:col>
      <xdr:colOff>0</xdr:colOff>
      <xdr:row>3</xdr:row>
      <xdr:rowOff>220980</xdr:rowOff>
    </xdr:to>
    <xdr:sp macro="" textlink="">
      <xdr:nvSpPr>
        <xdr:cNvPr id="8" name="角丸四角形 7"/>
        <xdr:cNvSpPr/>
      </xdr:nvSpPr>
      <xdr:spPr>
        <a:xfrm>
          <a:off x="6652260" y="586740"/>
          <a:ext cx="609600" cy="20574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137160</xdr:colOff>
      <xdr:row>30</xdr:row>
      <xdr:rowOff>7620</xdr:rowOff>
    </xdr:from>
    <xdr:to>
      <xdr:col>11</xdr:col>
      <xdr:colOff>518160</xdr:colOff>
      <xdr:row>34</xdr:row>
      <xdr:rowOff>289560</xdr:rowOff>
    </xdr:to>
    <xdr:sp macro="" textlink="">
      <xdr:nvSpPr>
        <xdr:cNvPr id="9" name="右中かっこ 8"/>
        <xdr:cNvSpPr/>
      </xdr:nvSpPr>
      <xdr:spPr>
        <a:xfrm>
          <a:off x="6179820" y="6355080"/>
          <a:ext cx="381000" cy="1501140"/>
        </a:xfrm>
        <a:prstGeom prst="rightBrac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312420</xdr:colOff>
      <xdr:row>14</xdr:row>
      <xdr:rowOff>160020</xdr:rowOff>
    </xdr:from>
    <xdr:to>
      <xdr:col>11</xdr:col>
      <xdr:colOff>594360</xdr:colOff>
      <xdr:row>14</xdr:row>
      <xdr:rowOff>160020</xdr:rowOff>
    </xdr:to>
    <xdr:cxnSp macro="">
      <xdr:nvCxnSpPr>
        <xdr:cNvPr id="11" name="直線矢印コネクタ 10"/>
        <xdr:cNvCxnSpPr/>
      </xdr:nvCxnSpPr>
      <xdr:spPr>
        <a:xfrm flipH="1">
          <a:off x="5745480" y="3200400"/>
          <a:ext cx="89154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10</xdr:col>
      <xdr:colOff>594360</xdr:colOff>
      <xdr:row>6</xdr:row>
      <xdr:rowOff>213360</xdr:rowOff>
    </xdr:to>
    <xdr:sp macro="" textlink="">
      <xdr:nvSpPr>
        <xdr:cNvPr id="2" name="角丸四角形 1"/>
        <xdr:cNvSpPr/>
      </xdr:nvSpPr>
      <xdr:spPr>
        <a:xfrm>
          <a:off x="0" y="571500"/>
          <a:ext cx="6027420" cy="112776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8</xdr:row>
      <xdr:rowOff>0</xdr:rowOff>
    </xdr:from>
    <xdr:to>
      <xdr:col>1</xdr:col>
      <xdr:colOff>175260</xdr:colOff>
      <xdr:row>12</xdr:row>
      <xdr:rowOff>205740</xdr:rowOff>
    </xdr:to>
    <xdr:sp macro="" textlink="">
      <xdr:nvSpPr>
        <xdr:cNvPr id="3" name="角丸四角形 2"/>
        <xdr:cNvSpPr/>
      </xdr:nvSpPr>
      <xdr:spPr>
        <a:xfrm>
          <a:off x="213360" y="1805940"/>
          <a:ext cx="175260" cy="112014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14</xdr:row>
      <xdr:rowOff>0</xdr:rowOff>
    </xdr:from>
    <xdr:to>
      <xdr:col>10</xdr:col>
      <xdr:colOff>586740</xdr:colOff>
      <xdr:row>17</xdr:row>
      <xdr:rowOff>274320</xdr:rowOff>
    </xdr:to>
    <xdr:sp macro="" textlink="">
      <xdr:nvSpPr>
        <xdr:cNvPr id="4" name="角丸四角形 3"/>
        <xdr:cNvSpPr/>
      </xdr:nvSpPr>
      <xdr:spPr>
        <a:xfrm>
          <a:off x="0" y="3040380"/>
          <a:ext cx="6019800" cy="118872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19</xdr:row>
      <xdr:rowOff>0</xdr:rowOff>
    </xdr:from>
    <xdr:to>
      <xdr:col>10</xdr:col>
      <xdr:colOff>579120</xdr:colOff>
      <xdr:row>28</xdr:row>
      <xdr:rowOff>160020</xdr:rowOff>
    </xdr:to>
    <xdr:sp macro="" textlink="">
      <xdr:nvSpPr>
        <xdr:cNvPr id="5" name="角丸四角形 4"/>
        <xdr:cNvSpPr/>
      </xdr:nvSpPr>
      <xdr:spPr>
        <a:xfrm>
          <a:off x="0" y="4351020"/>
          <a:ext cx="6012180" cy="1874520"/>
        </a:xfrm>
        <a:prstGeom prst="roundRect">
          <a:avLst/>
        </a:prstGeom>
        <a:noFill/>
        <a:ln w="190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31</xdr:row>
      <xdr:rowOff>0</xdr:rowOff>
    </xdr:from>
    <xdr:to>
      <xdr:col>10</xdr:col>
      <xdr:colOff>594360</xdr:colOff>
      <xdr:row>37</xdr:row>
      <xdr:rowOff>281940</xdr:rowOff>
    </xdr:to>
    <xdr:sp macro="" textlink="">
      <xdr:nvSpPr>
        <xdr:cNvPr id="6" name="角丸四角形 5"/>
        <xdr:cNvSpPr/>
      </xdr:nvSpPr>
      <xdr:spPr>
        <a:xfrm>
          <a:off x="0" y="6537960"/>
          <a:ext cx="6027420" cy="189738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3</xdr:row>
      <xdr:rowOff>0</xdr:rowOff>
    </xdr:from>
    <xdr:to>
      <xdr:col>13</xdr:col>
      <xdr:colOff>0</xdr:colOff>
      <xdr:row>3</xdr:row>
      <xdr:rowOff>205740</xdr:rowOff>
    </xdr:to>
    <xdr:sp macro="" textlink="">
      <xdr:nvSpPr>
        <xdr:cNvPr id="7" name="角丸四角形 6"/>
        <xdr:cNvSpPr/>
      </xdr:nvSpPr>
      <xdr:spPr>
        <a:xfrm>
          <a:off x="6652260" y="571500"/>
          <a:ext cx="609600" cy="20574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19</xdr:row>
      <xdr:rowOff>0</xdr:rowOff>
    </xdr:from>
    <xdr:to>
      <xdr:col>12</xdr:col>
      <xdr:colOff>594360</xdr:colOff>
      <xdr:row>19</xdr:row>
      <xdr:rowOff>182880</xdr:rowOff>
    </xdr:to>
    <xdr:sp macro="" textlink="">
      <xdr:nvSpPr>
        <xdr:cNvPr id="8" name="角丸四角形 7"/>
        <xdr:cNvSpPr/>
      </xdr:nvSpPr>
      <xdr:spPr>
        <a:xfrm>
          <a:off x="6652260" y="4351020"/>
          <a:ext cx="594360" cy="182880"/>
        </a:xfrm>
        <a:prstGeom prst="roundRect">
          <a:avLst/>
        </a:prstGeom>
        <a:noFill/>
        <a:ln w="190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365760</xdr:colOff>
      <xdr:row>14</xdr:row>
      <xdr:rowOff>167640</xdr:rowOff>
    </xdr:from>
    <xdr:to>
      <xdr:col>12</xdr:col>
      <xdr:colOff>601980</xdr:colOff>
      <xdr:row>14</xdr:row>
      <xdr:rowOff>167640</xdr:rowOff>
    </xdr:to>
    <xdr:cxnSp macro="">
      <xdr:nvCxnSpPr>
        <xdr:cNvPr id="10" name="直線矢印コネクタ 9"/>
        <xdr:cNvCxnSpPr/>
      </xdr:nvCxnSpPr>
      <xdr:spPr>
        <a:xfrm flipH="1">
          <a:off x="5189220" y="3208020"/>
          <a:ext cx="2065020" cy="0"/>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205740</xdr:colOff>
      <xdr:row>6</xdr:row>
      <xdr:rowOff>15240</xdr:rowOff>
    </xdr:from>
    <xdr:to>
      <xdr:col>10</xdr:col>
      <xdr:colOff>556260</xdr:colOff>
      <xdr:row>10</xdr:row>
      <xdr:rowOff>15240</xdr:rowOff>
    </xdr:to>
    <xdr:sp macro="" textlink="">
      <xdr:nvSpPr>
        <xdr:cNvPr id="2" name="右中かっこ 1"/>
        <xdr:cNvSpPr/>
      </xdr:nvSpPr>
      <xdr:spPr>
        <a:xfrm>
          <a:off x="6301740" y="1805940"/>
          <a:ext cx="350520" cy="1524000"/>
        </a:xfrm>
        <a:prstGeom prst="rightBrace">
          <a:avLst>
            <a:gd name="adj1" fmla="val 8333"/>
            <a:gd name="adj2" fmla="val 37500"/>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70"/>
  <sheetViews>
    <sheetView topLeftCell="A7" workbookViewId="0">
      <selection activeCell="A73" sqref="A73"/>
    </sheetView>
  </sheetViews>
  <sheetFormatPr defaultColWidth="8.88671875" defaultRowHeight="12.6"/>
  <cols>
    <col min="1" max="1" width="3.77734375" style="1" customWidth="1"/>
    <col min="2" max="16384" width="8.88671875" style="1"/>
  </cols>
  <sheetData>
    <row r="1" spans="1:2">
      <c r="A1" s="1" t="s">
        <v>99</v>
      </c>
    </row>
    <row r="3" spans="1:2">
      <c r="A3" s="1" t="s">
        <v>146</v>
      </c>
    </row>
    <row r="4" spans="1:2">
      <c r="B4" s="1" t="s">
        <v>113</v>
      </c>
    </row>
    <row r="5" spans="1:2">
      <c r="B5" s="1" t="s">
        <v>120</v>
      </c>
    </row>
    <row r="6" spans="1:2">
      <c r="B6" s="1" t="s">
        <v>114</v>
      </c>
    </row>
    <row r="7" spans="1:2">
      <c r="B7" s="1" t="s">
        <v>115</v>
      </c>
    </row>
    <row r="8" spans="1:2">
      <c r="B8" s="1" t="s">
        <v>116</v>
      </c>
    </row>
    <row r="9" spans="1:2">
      <c r="B9" s="1" t="s">
        <v>117</v>
      </c>
    </row>
    <row r="10" spans="1:2">
      <c r="B10" s="1" t="s">
        <v>118</v>
      </c>
    </row>
    <row r="11" spans="1:2">
      <c r="B11" s="1" t="s">
        <v>119</v>
      </c>
    </row>
    <row r="12" spans="1:2">
      <c r="B12" s="1" t="s">
        <v>242</v>
      </c>
    </row>
    <row r="13" spans="1:2">
      <c r="B13" s="1" t="s">
        <v>123</v>
      </c>
    </row>
    <row r="14" spans="1:2">
      <c r="B14" s="1" t="s">
        <v>122</v>
      </c>
    </row>
    <row r="15" spans="1:2">
      <c r="B15" s="1" t="s">
        <v>132</v>
      </c>
    </row>
    <row r="16" spans="1:2">
      <c r="B16" s="1" t="s">
        <v>124</v>
      </c>
    </row>
    <row r="17" spans="1:2">
      <c r="B17" s="1" t="s">
        <v>126</v>
      </c>
    </row>
    <row r="18" spans="1:2">
      <c r="B18" s="1" t="s">
        <v>240</v>
      </c>
    </row>
    <row r="19" spans="1:2">
      <c r="B19" s="1" t="s">
        <v>129</v>
      </c>
    </row>
    <row r="20" spans="1:2">
      <c r="B20" s="1" t="s">
        <v>130</v>
      </c>
    </row>
    <row r="22" spans="1:2">
      <c r="A22" s="1" t="s">
        <v>147</v>
      </c>
    </row>
    <row r="23" spans="1:2">
      <c r="B23" s="1" t="s">
        <v>111</v>
      </c>
    </row>
    <row r="24" spans="1:2">
      <c r="B24" s="1" t="s">
        <v>112</v>
      </c>
    </row>
    <row r="25" spans="1:2">
      <c r="B25" s="1" t="s">
        <v>133</v>
      </c>
    </row>
    <row r="27" spans="1:2">
      <c r="A27" s="1" t="s">
        <v>148</v>
      </c>
    </row>
    <row r="28" spans="1:2">
      <c r="B28" s="1" t="s">
        <v>102</v>
      </c>
    </row>
    <row r="29" spans="1:2">
      <c r="B29" s="1" t="s">
        <v>204</v>
      </c>
    </row>
    <row r="31" spans="1:2">
      <c r="A31" s="1" t="s">
        <v>149</v>
      </c>
    </row>
    <row r="32" spans="1:2">
      <c r="B32" s="1" t="s">
        <v>131</v>
      </c>
    </row>
    <row r="33" spans="1:2">
      <c r="B33" s="1" t="s">
        <v>138</v>
      </c>
    </row>
    <row r="34" spans="1:2">
      <c r="B34" s="1" t="s">
        <v>142</v>
      </c>
    </row>
    <row r="36" spans="1:2">
      <c r="A36" s="1" t="s">
        <v>150</v>
      </c>
    </row>
    <row r="37" spans="1:2">
      <c r="B37" s="1" t="s">
        <v>102</v>
      </c>
    </row>
    <row r="38" spans="1:2">
      <c r="B38" s="1" t="s">
        <v>110</v>
      </c>
    </row>
    <row r="39" spans="1:2">
      <c r="B39" s="1" t="s">
        <v>109</v>
      </c>
    </row>
    <row r="40" spans="1:2">
      <c r="B40" s="1" t="s">
        <v>140</v>
      </c>
    </row>
    <row r="41" spans="1:2">
      <c r="B41" s="1" t="s">
        <v>139</v>
      </c>
    </row>
    <row r="42" spans="1:2">
      <c r="B42" s="1" t="s">
        <v>141</v>
      </c>
    </row>
    <row r="44" spans="1:2">
      <c r="A44" s="1" t="s">
        <v>151</v>
      </c>
    </row>
    <row r="45" spans="1:2">
      <c r="B45" s="1" t="s">
        <v>144</v>
      </c>
    </row>
    <row r="46" spans="1:2">
      <c r="B46" s="1" t="s">
        <v>235</v>
      </c>
    </row>
    <row r="47" spans="1:2">
      <c r="B47" s="1" t="s">
        <v>143</v>
      </c>
    </row>
    <row r="48" spans="1:2">
      <c r="B48" s="1" t="s">
        <v>145</v>
      </c>
    </row>
    <row r="49" spans="1:2">
      <c r="B49" s="1" t="s">
        <v>243</v>
      </c>
    </row>
    <row r="51" spans="1:2">
      <c r="A51" s="1" t="s">
        <v>152</v>
      </c>
    </row>
    <row r="52" spans="1:2">
      <c r="B52" s="1" t="s">
        <v>102</v>
      </c>
    </row>
    <row r="53" spans="1:2">
      <c r="B53" s="1" t="s">
        <v>103</v>
      </c>
    </row>
    <row r="54" spans="1:2">
      <c r="B54" s="1" t="s">
        <v>108</v>
      </c>
    </row>
    <row r="55" spans="1:2">
      <c r="B55" s="1" t="s">
        <v>104</v>
      </c>
    </row>
    <row r="56" spans="1:2">
      <c r="B56" s="1" t="s">
        <v>105</v>
      </c>
    </row>
    <row r="57" spans="1:2">
      <c r="B57" s="1" t="s">
        <v>106</v>
      </c>
    </row>
    <row r="58" spans="1:2">
      <c r="B58" s="1" t="s">
        <v>134</v>
      </c>
    </row>
    <row r="59" spans="1:2">
      <c r="B59" s="1" t="s">
        <v>234</v>
      </c>
    </row>
    <row r="60" spans="1:2">
      <c r="B60" s="1" t="s">
        <v>107</v>
      </c>
    </row>
    <row r="61" spans="1:2">
      <c r="B61" s="1" t="s">
        <v>135</v>
      </c>
    </row>
    <row r="62" spans="1:2">
      <c r="B62" s="1" t="s">
        <v>136</v>
      </c>
    </row>
    <row r="63" spans="1:2">
      <c r="B63" s="1" t="s">
        <v>137</v>
      </c>
    </row>
    <row r="65" spans="1:2">
      <c r="A65" s="1" t="s">
        <v>153</v>
      </c>
    </row>
    <row r="66" spans="1:2">
      <c r="B66" s="1" t="s">
        <v>101</v>
      </c>
    </row>
    <row r="68" spans="1:2">
      <c r="A68" s="1" t="s">
        <v>205</v>
      </c>
    </row>
    <row r="69" spans="1:2">
      <c r="B69" s="1" t="s">
        <v>206</v>
      </c>
    </row>
    <row r="70" spans="1:2">
      <c r="B70" s="1" t="s">
        <v>207</v>
      </c>
    </row>
  </sheetData>
  <sheetProtection password="8948" sheet="1" objects="1" scenarios="1"/>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SI43"/>
  <sheetViews>
    <sheetView tabSelected="1" workbookViewId="0">
      <pane xSplit="3" ySplit="1" topLeftCell="D2" activePane="bottomRight" state="frozen"/>
      <selection activeCell="D32" sqref="D32:H33"/>
      <selection pane="topRight" activeCell="D32" sqref="D32:H33"/>
      <selection pane="bottomLeft" activeCell="D32" sqref="D32:H33"/>
      <selection pane="bottomRight" activeCell="D2" sqref="D2"/>
    </sheetView>
  </sheetViews>
  <sheetFormatPr defaultRowHeight="12.6"/>
  <cols>
    <col min="1" max="2" width="3.109375" style="1" bestFit="1" customWidth="1"/>
    <col min="3" max="3" width="29.21875" style="1" bestFit="1" customWidth="1"/>
    <col min="4" max="503" width="16.6640625" style="1" customWidth="1"/>
    <col min="504" max="16384" width="8.88671875" style="1"/>
  </cols>
  <sheetData>
    <row r="1" spans="1:503" s="31" customFormat="1">
      <c r="A1" s="60" t="s">
        <v>198</v>
      </c>
      <c r="B1" s="60"/>
      <c r="C1" s="60"/>
      <c r="D1" s="42">
        <v>1</v>
      </c>
      <c r="E1" s="42">
        <v>2</v>
      </c>
      <c r="F1" s="42">
        <v>3</v>
      </c>
      <c r="G1" s="42">
        <v>4</v>
      </c>
      <c r="H1" s="42">
        <v>5</v>
      </c>
      <c r="I1" s="42">
        <v>6</v>
      </c>
      <c r="J1" s="42">
        <v>7</v>
      </c>
      <c r="K1" s="42">
        <v>8</v>
      </c>
      <c r="L1" s="42">
        <v>9</v>
      </c>
      <c r="M1" s="42">
        <v>10</v>
      </c>
      <c r="N1" s="42">
        <v>11</v>
      </c>
      <c r="O1" s="42">
        <v>12</v>
      </c>
      <c r="P1" s="42">
        <v>13</v>
      </c>
      <c r="Q1" s="42">
        <v>14</v>
      </c>
      <c r="R1" s="42">
        <v>15</v>
      </c>
      <c r="S1" s="42">
        <v>16</v>
      </c>
      <c r="T1" s="42">
        <v>17</v>
      </c>
      <c r="U1" s="42">
        <v>18</v>
      </c>
      <c r="V1" s="42">
        <v>19</v>
      </c>
      <c r="W1" s="42">
        <v>20</v>
      </c>
      <c r="X1" s="42">
        <v>21</v>
      </c>
      <c r="Y1" s="42">
        <v>22</v>
      </c>
      <c r="Z1" s="42">
        <v>23</v>
      </c>
      <c r="AA1" s="42">
        <v>24</v>
      </c>
      <c r="AB1" s="42">
        <v>25</v>
      </c>
      <c r="AC1" s="42">
        <v>26</v>
      </c>
      <c r="AD1" s="42">
        <v>27</v>
      </c>
      <c r="AE1" s="42">
        <v>28</v>
      </c>
      <c r="AF1" s="42">
        <v>29</v>
      </c>
      <c r="AG1" s="42">
        <v>30</v>
      </c>
      <c r="AH1" s="42">
        <v>31</v>
      </c>
      <c r="AI1" s="42">
        <v>32</v>
      </c>
      <c r="AJ1" s="42">
        <v>33</v>
      </c>
      <c r="AK1" s="42">
        <v>34</v>
      </c>
      <c r="AL1" s="42">
        <v>35</v>
      </c>
      <c r="AM1" s="42">
        <v>36</v>
      </c>
      <c r="AN1" s="42">
        <v>37</v>
      </c>
      <c r="AO1" s="42">
        <v>38</v>
      </c>
      <c r="AP1" s="42">
        <v>39</v>
      </c>
      <c r="AQ1" s="42">
        <v>40</v>
      </c>
      <c r="AR1" s="42">
        <v>41</v>
      </c>
      <c r="AS1" s="42">
        <v>42</v>
      </c>
      <c r="AT1" s="42">
        <v>43</v>
      </c>
      <c r="AU1" s="42">
        <v>44</v>
      </c>
      <c r="AV1" s="42">
        <v>45</v>
      </c>
      <c r="AW1" s="42">
        <v>46</v>
      </c>
      <c r="AX1" s="42">
        <v>47</v>
      </c>
      <c r="AY1" s="42">
        <v>48</v>
      </c>
      <c r="AZ1" s="42">
        <v>49</v>
      </c>
      <c r="BA1" s="42">
        <v>50</v>
      </c>
      <c r="BB1" s="42">
        <v>51</v>
      </c>
      <c r="BC1" s="42">
        <v>52</v>
      </c>
      <c r="BD1" s="42">
        <v>53</v>
      </c>
      <c r="BE1" s="42">
        <v>54</v>
      </c>
      <c r="BF1" s="42">
        <v>55</v>
      </c>
      <c r="BG1" s="42">
        <v>56</v>
      </c>
      <c r="BH1" s="42">
        <v>57</v>
      </c>
      <c r="BI1" s="42">
        <v>58</v>
      </c>
      <c r="BJ1" s="42">
        <v>59</v>
      </c>
      <c r="BK1" s="42">
        <v>60</v>
      </c>
      <c r="BL1" s="42">
        <v>61</v>
      </c>
      <c r="BM1" s="42">
        <v>62</v>
      </c>
      <c r="BN1" s="42">
        <v>63</v>
      </c>
      <c r="BO1" s="42">
        <v>64</v>
      </c>
      <c r="BP1" s="42">
        <v>65</v>
      </c>
      <c r="BQ1" s="42">
        <v>66</v>
      </c>
      <c r="BR1" s="42">
        <v>67</v>
      </c>
      <c r="BS1" s="42">
        <v>68</v>
      </c>
      <c r="BT1" s="42">
        <v>69</v>
      </c>
      <c r="BU1" s="42">
        <v>70</v>
      </c>
      <c r="BV1" s="42">
        <v>71</v>
      </c>
      <c r="BW1" s="42">
        <v>72</v>
      </c>
      <c r="BX1" s="42">
        <v>73</v>
      </c>
      <c r="BY1" s="42">
        <v>74</v>
      </c>
      <c r="BZ1" s="42">
        <v>75</v>
      </c>
      <c r="CA1" s="42">
        <v>76</v>
      </c>
      <c r="CB1" s="42">
        <v>77</v>
      </c>
      <c r="CC1" s="42">
        <v>78</v>
      </c>
      <c r="CD1" s="42">
        <v>79</v>
      </c>
      <c r="CE1" s="42">
        <v>80</v>
      </c>
      <c r="CF1" s="42">
        <v>81</v>
      </c>
      <c r="CG1" s="42">
        <v>82</v>
      </c>
      <c r="CH1" s="42">
        <v>83</v>
      </c>
      <c r="CI1" s="42">
        <v>84</v>
      </c>
      <c r="CJ1" s="42">
        <v>85</v>
      </c>
      <c r="CK1" s="42">
        <v>86</v>
      </c>
      <c r="CL1" s="42">
        <v>87</v>
      </c>
      <c r="CM1" s="42">
        <v>88</v>
      </c>
      <c r="CN1" s="42">
        <v>89</v>
      </c>
      <c r="CO1" s="42">
        <v>90</v>
      </c>
      <c r="CP1" s="42">
        <v>91</v>
      </c>
      <c r="CQ1" s="42">
        <v>92</v>
      </c>
      <c r="CR1" s="42">
        <v>93</v>
      </c>
      <c r="CS1" s="42">
        <v>94</v>
      </c>
      <c r="CT1" s="42">
        <v>95</v>
      </c>
      <c r="CU1" s="42">
        <v>96</v>
      </c>
      <c r="CV1" s="42">
        <v>97</v>
      </c>
      <c r="CW1" s="42">
        <v>98</v>
      </c>
      <c r="CX1" s="42">
        <v>99</v>
      </c>
      <c r="CY1" s="42">
        <v>100</v>
      </c>
      <c r="CZ1" s="42">
        <v>101</v>
      </c>
      <c r="DA1" s="42">
        <v>102</v>
      </c>
      <c r="DB1" s="42">
        <v>103</v>
      </c>
      <c r="DC1" s="42">
        <v>104</v>
      </c>
      <c r="DD1" s="42">
        <v>105</v>
      </c>
      <c r="DE1" s="42">
        <v>106</v>
      </c>
      <c r="DF1" s="42">
        <v>107</v>
      </c>
      <c r="DG1" s="42">
        <v>108</v>
      </c>
      <c r="DH1" s="42">
        <v>109</v>
      </c>
      <c r="DI1" s="42">
        <v>110</v>
      </c>
      <c r="DJ1" s="42">
        <v>111</v>
      </c>
      <c r="DK1" s="42">
        <v>112</v>
      </c>
      <c r="DL1" s="42">
        <v>113</v>
      </c>
      <c r="DM1" s="42">
        <v>114</v>
      </c>
      <c r="DN1" s="42">
        <v>115</v>
      </c>
      <c r="DO1" s="42">
        <v>116</v>
      </c>
      <c r="DP1" s="42">
        <v>117</v>
      </c>
      <c r="DQ1" s="42">
        <v>118</v>
      </c>
      <c r="DR1" s="42">
        <v>119</v>
      </c>
      <c r="DS1" s="42">
        <v>120</v>
      </c>
      <c r="DT1" s="42">
        <v>121</v>
      </c>
      <c r="DU1" s="42">
        <v>122</v>
      </c>
      <c r="DV1" s="42">
        <v>123</v>
      </c>
      <c r="DW1" s="42">
        <v>124</v>
      </c>
      <c r="DX1" s="42">
        <v>125</v>
      </c>
      <c r="DY1" s="42">
        <v>126</v>
      </c>
      <c r="DZ1" s="42">
        <v>127</v>
      </c>
      <c r="EA1" s="42">
        <v>128</v>
      </c>
      <c r="EB1" s="42">
        <v>129</v>
      </c>
      <c r="EC1" s="42">
        <v>130</v>
      </c>
      <c r="ED1" s="42">
        <v>131</v>
      </c>
      <c r="EE1" s="42">
        <v>132</v>
      </c>
      <c r="EF1" s="42">
        <v>133</v>
      </c>
      <c r="EG1" s="42">
        <v>134</v>
      </c>
      <c r="EH1" s="42">
        <v>135</v>
      </c>
      <c r="EI1" s="42">
        <v>136</v>
      </c>
      <c r="EJ1" s="42">
        <v>137</v>
      </c>
      <c r="EK1" s="42">
        <v>138</v>
      </c>
      <c r="EL1" s="42">
        <v>139</v>
      </c>
      <c r="EM1" s="42">
        <v>140</v>
      </c>
      <c r="EN1" s="42">
        <v>141</v>
      </c>
      <c r="EO1" s="42">
        <v>142</v>
      </c>
      <c r="EP1" s="42">
        <v>143</v>
      </c>
      <c r="EQ1" s="42">
        <v>144</v>
      </c>
      <c r="ER1" s="42">
        <v>145</v>
      </c>
      <c r="ES1" s="42">
        <v>146</v>
      </c>
      <c r="ET1" s="42">
        <v>147</v>
      </c>
      <c r="EU1" s="42">
        <v>148</v>
      </c>
      <c r="EV1" s="42">
        <v>149</v>
      </c>
      <c r="EW1" s="42">
        <v>150</v>
      </c>
      <c r="EX1" s="42">
        <v>151</v>
      </c>
      <c r="EY1" s="42">
        <v>152</v>
      </c>
      <c r="EZ1" s="42">
        <v>153</v>
      </c>
      <c r="FA1" s="42">
        <v>154</v>
      </c>
      <c r="FB1" s="42">
        <v>155</v>
      </c>
      <c r="FC1" s="42">
        <v>156</v>
      </c>
      <c r="FD1" s="42">
        <v>157</v>
      </c>
      <c r="FE1" s="42">
        <v>158</v>
      </c>
      <c r="FF1" s="42">
        <v>159</v>
      </c>
      <c r="FG1" s="42">
        <v>160</v>
      </c>
      <c r="FH1" s="42">
        <v>161</v>
      </c>
      <c r="FI1" s="42">
        <v>162</v>
      </c>
      <c r="FJ1" s="42">
        <v>163</v>
      </c>
      <c r="FK1" s="42">
        <v>164</v>
      </c>
      <c r="FL1" s="42">
        <v>165</v>
      </c>
      <c r="FM1" s="42">
        <v>166</v>
      </c>
      <c r="FN1" s="42">
        <v>167</v>
      </c>
      <c r="FO1" s="42">
        <v>168</v>
      </c>
      <c r="FP1" s="42">
        <v>169</v>
      </c>
      <c r="FQ1" s="42">
        <v>170</v>
      </c>
      <c r="FR1" s="42">
        <v>171</v>
      </c>
      <c r="FS1" s="42">
        <v>172</v>
      </c>
      <c r="FT1" s="42">
        <v>173</v>
      </c>
      <c r="FU1" s="42">
        <v>174</v>
      </c>
      <c r="FV1" s="42">
        <v>175</v>
      </c>
      <c r="FW1" s="42">
        <v>176</v>
      </c>
      <c r="FX1" s="42">
        <v>177</v>
      </c>
      <c r="FY1" s="42">
        <v>178</v>
      </c>
      <c r="FZ1" s="42">
        <v>179</v>
      </c>
      <c r="GA1" s="42">
        <v>180</v>
      </c>
      <c r="GB1" s="42">
        <v>181</v>
      </c>
      <c r="GC1" s="42">
        <v>182</v>
      </c>
      <c r="GD1" s="42">
        <v>183</v>
      </c>
      <c r="GE1" s="42">
        <v>184</v>
      </c>
      <c r="GF1" s="42">
        <v>185</v>
      </c>
      <c r="GG1" s="42">
        <v>186</v>
      </c>
      <c r="GH1" s="42">
        <v>187</v>
      </c>
      <c r="GI1" s="42">
        <v>188</v>
      </c>
      <c r="GJ1" s="42">
        <v>189</v>
      </c>
      <c r="GK1" s="42">
        <v>190</v>
      </c>
      <c r="GL1" s="42">
        <v>191</v>
      </c>
      <c r="GM1" s="42">
        <v>192</v>
      </c>
      <c r="GN1" s="42">
        <v>193</v>
      </c>
      <c r="GO1" s="42">
        <v>194</v>
      </c>
      <c r="GP1" s="42">
        <v>195</v>
      </c>
      <c r="GQ1" s="42">
        <v>196</v>
      </c>
      <c r="GR1" s="42">
        <v>197</v>
      </c>
      <c r="GS1" s="42">
        <v>198</v>
      </c>
      <c r="GT1" s="42">
        <v>199</v>
      </c>
      <c r="GU1" s="42">
        <v>200</v>
      </c>
      <c r="GV1" s="42">
        <v>201</v>
      </c>
      <c r="GW1" s="42">
        <v>202</v>
      </c>
      <c r="GX1" s="42">
        <v>203</v>
      </c>
      <c r="GY1" s="42">
        <v>204</v>
      </c>
      <c r="GZ1" s="42">
        <v>205</v>
      </c>
      <c r="HA1" s="42">
        <v>206</v>
      </c>
      <c r="HB1" s="42">
        <v>207</v>
      </c>
      <c r="HC1" s="42">
        <v>208</v>
      </c>
      <c r="HD1" s="42">
        <v>209</v>
      </c>
      <c r="HE1" s="42">
        <v>210</v>
      </c>
      <c r="HF1" s="42">
        <v>211</v>
      </c>
      <c r="HG1" s="42">
        <v>212</v>
      </c>
      <c r="HH1" s="42">
        <v>213</v>
      </c>
      <c r="HI1" s="42">
        <v>214</v>
      </c>
      <c r="HJ1" s="42">
        <v>215</v>
      </c>
      <c r="HK1" s="42">
        <v>216</v>
      </c>
      <c r="HL1" s="42">
        <v>217</v>
      </c>
      <c r="HM1" s="42">
        <v>218</v>
      </c>
      <c r="HN1" s="42">
        <v>219</v>
      </c>
      <c r="HO1" s="42">
        <v>220</v>
      </c>
      <c r="HP1" s="42">
        <v>221</v>
      </c>
      <c r="HQ1" s="42">
        <v>222</v>
      </c>
      <c r="HR1" s="42">
        <v>223</v>
      </c>
      <c r="HS1" s="42">
        <v>224</v>
      </c>
      <c r="HT1" s="42">
        <v>225</v>
      </c>
      <c r="HU1" s="42">
        <v>226</v>
      </c>
      <c r="HV1" s="42">
        <v>227</v>
      </c>
      <c r="HW1" s="42">
        <v>228</v>
      </c>
      <c r="HX1" s="42">
        <v>229</v>
      </c>
      <c r="HY1" s="42">
        <v>230</v>
      </c>
      <c r="HZ1" s="42">
        <v>231</v>
      </c>
      <c r="IA1" s="42">
        <v>232</v>
      </c>
      <c r="IB1" s="42">
        <v>233</v>
      </c>
      <c r="IC1" s="42">
        <v>234</v>
      </c>
      <c r="ID1" s="42">
        <v>235</v>
      </c>
      <c r="IE1" s="42">
        <v>236</v>
      </c>
      <c r="IF1" s="42">
        <v>237</v>
      </c>
      <c r="IG1" s="42">
        <v>238</v>
      </c>
      <c r="IH1" s="42">
        <v>239</v>
      </c>
      <c r="II1" s="42">
        <v>240</v>
      </c>
      <c r="IJ1" s="42">
        <v>241</v>
      </c>
      <c r="IK1" s="42">
        <v>242</v>
      </c>
      <c r="IL1" s="42">
        <v>243</v>
      </c>
      <c r="IM1" s="42">
        <v>244</v>
      </c>
      <c r="IN1" s="42">
        <v>245</v>
      </c>
      <c r="IO1" s="42">
        <v>246</v>
      </c>
      <c r="IP1" s="42">
        <v>247</v>
      </c>
      <c r="IQ1" s="42">
        <v>248</v>
      </c>
      <c r="IR1" s="42">
        <v>249</v>
      </c>
      <c r="IS1" s="42">
        <v>250</v>
      </c>
      <c r="IT1" s="42">
        <v>251</v>
      </c>
      <c r="IU1" s="42">
        <v>252</v>
      </c>
      <c r="IV1" s="42">
        <v>253</v>
      </c>
      <c r="IW1" s="42">
        <v>254</v>
      </c>
      <c r="IX1" s="42">
        <v>255</v>
      </c>
      <c r="IY1" s="42">
        <v>256</v>
      </c>
      <c r="IZ1" s="42">
        <v>257</v>
      </c>
      <c r="JA1" s="42">
        <v>258</v>
      </c>
      <c r="JB1" s="42">
        <v>259</v>
      </c>
      <c r="JC1" s="42">
        <v>260</v>
      </c>
      <c r="JD1" s="42">
        <v>261</v>
      </c>
      <c r="JE1" s="42">
        <v>262</v>
      </c>
      <c r="JF1" s="42">
        <v>263</v>
      </c>
      <c r="JG1" s="42">
        <v>264</v>
      </c>
      <c r="JH1" s="42">
        <v>265</v>
      </c>
      <c r="JI1" s="42">
        <v>266</v>
      </c>
      <c r="JJ1" s="42">
        <v>267</v>
      </c>
      <c r="JK1" s="42">
        <v>268</v>
      </c>
      <c r="JL1" s="42">
        <v>269</v>
      </c>
      <c r="JM1" s="42">
        <v>270</v>
      </c>
      <c r="JN1" s="42">
        <v>271</v>
      </c>
      <c r="JO1" s="42">
        <v>272</v>
      </c>
      <c r="JP1" s="42">
        <v>273</v>
      </c>
      <c r="JQ1" s="42">
        <v>274</v>
      </c>
      <c r="JR1" s="42">
        <v>275</v>
      </c>
      <c r="JS1" s="42">
        <v>276</v>
      </c>
      <c r="JT1" s="42">
        <v>277</v>
      </c>
      <c r="JU1" s="42">
        <v>278</v>
      </c>
      <c r="JV1" s="42">
        <v>279</v>
      </c>
      <c r="JW1" s="42">
        <v>280</v>
      </c>
      <c r="JX1" s="42">
        <v>281</v>
      </c>
      <c r="JY1" s="42">
        <v>282</v>
      </c>
      <c r="JZ1" s="42">
        <v>283</v>
      </c>
      <c r="KA1" s="42">
        <v>284</v>
      </c>
      <c r="KB1" s="42">
        <v>285</v>
      </c>
      <c r="KC1" s="42">
        <v>286</v>
      </c>
      <c r="KD1" s="42">
        <v>287</v>
      </c>
      <c r="KE1" s="42">
        <v>288</v>
      </c>
      <c r="KF1" s="42">
        <v>289</v>
      </c>
      <c r="KG1" s="42">
        <v>290</v>
      </c>
      <c r="KH1" s="42">
        <v>291</v>
      </c>
      <c r="KI1" s="42">
        <v>292</v>
      </c>
      <c r="KJ1" s="42">
        <v>293</v>
      </c>
      <c r="KK1" s="42">
        <v>294</v>
      </c>
      <c r="KL1" s="42">
        <v>295</v>
      </c>
      <c r="KM1" s="42">
        <v>296</v>
      </c>
      <c r="KN1" s="42">
        <v>297</v>
      </c>
      <c r="KO1" s="42">
        <v>298</v>
      </c>
      <c r="KP1" s="42">
        <v>299</v>
      </c>
      <c r="KQ1" s="42">
        <v>300</v>
      </c>
      <c r="KR1" s="42">
        <v>301</v>
      </c>
      <c r="KS1" s="42">
        <v>302</v>
      </c>
      <c r="KT1" s="42">
        <v>303</v>
      </c>
      <c r="KU1" s="42">
        <v>304</v>
      </c>
      <c r="KV1" s="42">
        <v>305</v>
      </c>
      <c r="KW1" s="42">
        <v>306</v>
      </c>
      <c r="KX1" s="42">
        <v>307</v>
      </c>
      <c r="KY1" s="42">
        <v>308</v>
      </c>
      <c r="KZ1" s="42">
        <v>309</v>
      </c>
      <c r="LA1" s="42">
        <v>310</v>
      </c>
      <c r="LB1" s="42">
        <v>311</v>
      </c>
      <c r="LC1" s="42">
        <v>312</v>
      </c>
      <c r="LD1" s="42">
        <v>313</v>
      </c>
      <c r="LE1" s="42">
        <v>314</v>
      </c>
      <c r="LF1" s="42">
        <v>315</v>
      </c>
      <c r="LG1" s="42">
        <v>316</v>
      </c>
      <c r="LH1" s="42">
        <v>317</v>
      </c>
      <c r="LI1" s="42">
        <v>318</v>
      </c>
      <c r="LJ1" s="42">
        <v>319</v>
      </c>
      <c r="LK1" s="42">
        <v>320</v>
      </c>
      <c r="LL1" s="42">
        <v>321</v>
      </c>
      <c r="LM1" s="42">
        <v>322</v>
      </c>
      <c r="LN1" s="42">
        <v>323</v>
      </c>
      <c r="LO1" s="42">
        <v>324</v>
      </c>
      <c r="LP1" s="42">
        <v>325</v>
      </c>
      <c r="LQ1" s="42">
        <v>326</v>
      </c>
      <c r="LR1" s="42">
        <v>327</v>
      </c>
      <c r="LS1" s="42">
        <v>328</v>
      </c>
      <c r="LT1" s="42">
        <v>329</v>
      </c>
      <c r="LU1" s="42">
        <v>330</v>
      </c>
      <c r="LV1" s="42">
        <v>331</v>
      </c>
      <c r="LW1" s="42">
        <v>332</v>
      </c>
      <c r="LX1" s="42">
        <v>333</v>
      </c>
      <c r="LY1" s="42">
        <v>334</v>
      </c>
      <c r="LZ1" s="42">
        <v>335</v>
      </c>
      <c r="MA1" s="42">
        <v>336</v>
      </c>
      <c r="MB1" s="42">
        <v>337</v>
      </c>
      <c r="MC1" s="42">
        <v>338</v>
      </c>
      <c r="MD1" s="42">
        <v>339</v>
      </c>
      <c r="ME1" s="42">
        <v>340</v>
      </c>
      <c r="MF1" s="42">
        <v>341</v>
      </c>
      <c r="MG1" s="42">
        <v>342</v>
      </c>
      <c r="MH1" s="42">
        <v>343</v>
      </c>
      <c r="MI1" s="42">
        <v>344</v>
      </c>
      <c r="MJ1" s="42">
        <v>345</v>
      </c>
      <c r="MK1" s="42">
        <v>346</v>
      </c>
      <c r="ML1" s="42">
        <v>347</v>
      </c>
      <c r="MM1" s="42">
        <v>348</v>
      </c>
      <c r="MN1" s="42">
        <v>349</v>
      </c>
      <c r="MO1" s="42">
        <v>350</v>
      </c>
      <c r="MP1" s="42">
        <v>351</v>
      </c>
      <c r="MQ1" s="42">
        <v>352</v>
      </c>
      <c r="MR1" s="42">
        <v>353</v>
      </c>
      <c r="MS1" s="42">
        <v>354</v>
      </c>
      <c r="MT1" s="42">
        <v>355</v>
      </c>
      <c r="MU1" s="42">
        <v>356</v>
      </c>
      <c r="MV1" s="42">
        <v>357</v>
      </c>
      <c r="MW1" s="42">
        <v>358</v>
      </c>
      <c r="MX1" s="42">
        <v>359</v>
      </c>
      <c r="MY1" s="42">
        <v>360</v>
      </c>
      <c r="MZ1" s="42">
        <v>361</v>
      </c>
      <c r="NA1" s="42">
        <v>362</v>
      </c>
      <c r="NB1" s="42">
        <v>363</v>
      </c>
      <c r="NC1" s="42">
        <v>364</v>
      </c>
      <c r="ND1" s="42">
        <v>365</v>
      </c>
      <c r="NE1" s="42">
        <v>366</v>
      </c>
      <c r="NF1" s="42">
        <v>367</v>
      </c>
      <c r="NG1" s="42">
        <v>368</v>
      </c>
      <c r="NH1" s="42">
        <v>369</v>
      </c>
      <c r="NI1" s="42">
        <v>370</v>
      </c>
      <c r="NJ1" s="42">
        <v>371</v>
      </c>
      <c r="NK1" s="42">
        <v>372</v>
      </c>
      <c r="NL1" s="42">
        <v>373</v>
      </c>
      <c r="NM1" s="42">
        <v>374</v>
      </c>
      <c r="NN1" s="42">
        <v>375</v>
      </c>
      <c r="NO1" s="42">
        <v>376</v>
      </c>
      <c r="NP1" s="42">
        <v>377</v>
      </c>
      <c r="NQ1" s="42">
        <v>378</v>
      </c>
      <c r="NR1" s="42">
        <v>379</v>
      </c>
      <c r="NS1" s="42">
        <v>380</v>
      </c>
      <c r="NT1" s="42">
        <v>381</v>
      </c>
      <c r="NU1" s="42">
        <v>382</v>
      </c>
      <c r="NV1" s="42">
        <v>383</v>
      </c>
      <c r="NW1" s="42">
        <v>384</v>
      </c>
      <c r="NX1" s="42">
        <v>385</v>
      </c>
      <c r="NY1" s="42">
        <v>386</v>
      </c>
      <c r="NZ1" s="42">
        <v>387</v>
      </c>
      <c r="OA1" s="42">
        <v>388</v>
      </c>
      <c r="OB1" s="42">
        <v>389</v>
      </c>
      <c r="OC1" s="42">
        <v>390</v>
      </c>
      <c r="OD1" s="42">
        <v>391</v>
      </c>
      <c r="OE1" s="42">
        <v>392</v>
      </c>
      <c r="OF1" s="42">
        <v>393</v>
      </c>
      <c r="OG1" s="42">
        <v>394</v>
      </c>
      <c r="OH1" s="42">
        <v>395</v>
      </c>
      <c r="OI1" s="42">
        <v>396</v>
      </c>
      <c r="OJ1" s="42">
        <v>397</v>
      </c>
      <c r="OK1" s="42">
        <v>398</v>
      </c>
      <c r="OL1" s="42">
        <v>399</v>
      </c>
      <c r="OM1" s="42">
        <v>400</v>
      </c>
      <c r="ON1" s="42">
        <v>401</v>
      </c>
      <c r="OO1" s="42">
        <v>402</v>
      </c>
      <c r="OP1" s="42">
        <v>403</v>
      </c>
      <c r="OQ1" s="42">
        <v>404</v>
      </c>
      <c r="OR1" s="42">
        <v>405</v>
      </c>
      <c r="OS1" s="42">
        <v>406</v>
      </c>
      <c r="OT1" s="42">
        <v>407</v>
      </c>
      <c r="OU1" s="42">
        <v>408</v>
      </c>
      <c r="OV1" s="42">
        <v>409</v>
      </c>
      <c r="OW1" s="42">
        <v>410</v>
      </c>
      <c r="OX1" s="42">
        <v>411</v>
      </c>
      <c r="OY1" s="42">
        <v>412</v>
      </c>
      <c r="OZ1" s="42">
        <v>413</v>
      </c>
      <c r="PA1" s="42">
        <v>414</v>
      </c>
      <c r="PB1" s="42">
        <v>415</v>
      </c>
      <c r="PC1" s="42">
        <v>416</v>
      </c>
      <c r="PD1" s="42">
        <v>417</v>
      </c>
      <c r="PE1" s="42">
        <v>418</v>
      </c>
      <c r="PF1" s="42">
        <v>419</v>
      </c>
      <c r="PG1" s="42">
        <v>420</v>
      </c>
      <c r="PH1" s="42">
        <v>421</v>
      </c>
      <c r="PI1" s="42">
        <v>422</v>
      </c>
      <c r="PJ1" s="42">
        <v>423</v>
      </c>
      <c r="PK1" s="42">
        <v>424</v>
      </c>
      <c r="PL1" s="42">
        <v>425</v>
      </c>
      <c r="PM1" s="42">
        <v>426</v>
      </c>
      <c r="PN1" s="42">
        <v>427</v>
      </c>
      <c r="PO1" s="42">
        <v>428</v>
      </c>
      <c r="PP1" s="42">
        <v>429</v>
      </c>
      <c r="PQ1" s="42">
        <v>430</v>
      </c>
      <c r="PR1" s="42">
        <v>431</v>
      </c>
      <c r="PS1" s="42">
        <v>432</v>
      </c>
      <c r="PT1" s="42">
        <v>433</v>
      </c>
      <c r="PU1" s="42">
        <v>434</v>
      </c>
      <c r="PV1" s="42">
        <v>435</v>
      </c>
      <c r="PW1" s="42">
        <v>436</v>
      </c>
      <c r="PX1" s="42">
        <v>437</v>
      </c>
      <c r="PY1" s="42">
        <v>438</v>
      </c>
      <c r="PZ1" s="42">
        <v>439</v>
      </c>
      <c r="QA1" s="42">
        <v>440</v>
      </c>
      <c r="QB1" s="42">
        <v>441</v>
      </c>
      <c r="QC1" s="42">
        <v>442</v>
      </c>
      <c r="QD1" s="42">
        <v>443</v>
      </c>
      <c r="QE1" s="42">
        <v>444</v>
      </c>
      <c r="QF1" s="42">
        <v>445</v>
      </c>
      <c r="QG1" s="42">
        <v>446</v>
      </c>
      <c r="QH1" s="42">
        <v>447</v>
      </c>
      <c r="QI1" s="42">
        <v>448</v>
      </c>
      <c r="QJ1" s="42">
        <v>449</v>
      </c>
      <c r="QK1" s="42">
        <v>450</v>
      </c>
      <c r="QL1" s="42">
        <v>451</v>
      </c>
      <c r="QM1" s="42">
        <v>452</v>
      </c>
      <c r="QN1" s="42">
        <v>453</v>
      </c>
      <c r="QO1" s="42">
        <v>454</v>
      </c>
      <c r="QP1" s="42">
        <v>455</v>
      </c>
      <c r="QQ1" s="42">
        <v>456</v>
      </c>
      <c r="QR1" s="42">
        <v>457</v>
      </c>
      <c r="QS1" s="42">
        <v>458</v>
      </c>
      <c r="QT1" s="42">
        <v>459</v>
      </c>
      <c r="QU1" s="42">
        <v>460</v>
      </c>
      <c r="QV1" s="42">
        <v>461</v>
      </c>
      <c r="QW1" s="42">
        <v>462</v>
      </c>
      <c r="QX1" s="42">
        <v>463</v>
      </c>
      <c r="QY1" s="42">
        <v>464</v>
      </c>
      <c r="QZ1" s="42">
        <v>465</v>
      </c>
      <c r="RA1" s="42">
        <v>466</v>
      </c>
      <c r="RB1" s="42">
        <v>467</v>
      </c>
      <c r="RC1" s="42">
        <v>468</v>
      </c>
      <c r="RD1" s="42">
        <v>469</v>
      </c>
      <c r="RE1" s="42">
        <v>470</v>
      </c>
      <c r="RF1" s="42">
        <v>471</v>
      </c>
      <c r="RG1" s="42">
        <v>472</v>
      </c>
      <c r="RH1" s="42">
        <v>473</v>
      </c>
      <c r="RI1" s="42">
        <v>474</v>
      </c>
      <c r="RJ1" s="42">
        <v>475</v>
      </c>
      <c r="RK1" s="42">
        <v>476</v>
      </c>
      <c r="RL1" s="42">
        <v>477</v>
      </c>
      <c r="RM1" s="42">
        <v>478</v>
      </c>
      <c r="RN1" s="42">
        <v>479</v>
      </c>
      <c r="RO1" s="42">
        <v>480</v>
      </c>
      <c r="RP1" s="42">
        <v>481</v>
      </c>
      <c r="RQ1" s="42">
        <v>482</v>
      </c>
      <c r="RR1" s="42">
        <v>483</v>
      </c>
      <c r="RS1" s="42">
        <v>484</v>
      </c>
      <c r="RT1" s="42">
        <v>485</v>
      </c>
      <c r="RU1" s="42">
        <v>486</v>
      </c>
      <c r="RV1" s="42">
        <v>487</v>
      </c>
      <c r="RW1" s="42">
        <v>488</v>
      </c>
      <c r="RX1" s="42">
        <v>489</v>
      </c>
      <c r="RY1" s="42">
        <v>490</v>
      </c>
      <c r="RZ1" s="42">
        <v>491</v>
      </c>
      <c r="SA1" s="42">
        <v>492</v>
      </c>
      <c r="SB1" s="42">
        <v>493</v>
      </c>
      <c r="SC1" s="42">
        <v>494</v>
      </c>
      <c r="SD1" s="42">
        <v>495</v>
      </c>
      <c r="SE1" s="42">
        <v>496</v>
      </c>
      <c r="SF1" s="42">
        <v>497</v>
      </c>
      <c r="SG1" s="42">
        <v>498</v>
      </c>
      <c r="SH1" s="42">
        <v>499</v>
      </c>
      <c r="SI1" s="42">
        <v>500</v>
      </c>
    </row>
    <row r="2" spans="1:503">
      <c r="A2" s="62" t="s">
        <v>164</v>
      </c>
      <c r="B2" s="57" t="s">
        <v>165</v>
      </c>
      <c r="C2" s="57"/>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s="2"/>
      <c r="KK2" s="2"/>
      <c r="KL2" s="2"/>
      <c r="KM2" s="2"/>
      <c r="KN2" s="2"/>
      <c r="KO2" s="2"/>
      <c r="KP2" s="2"/>
      <c r="KQ2" s="2"/>
      <c r="KR2" s="2"/>
      <c r="KS2" s="2"/>
      <c r="KT2" s="2"/>
      <c r="KU2" s="2"/>
      <c r="KV2" s="2"/>
      <c r="KW2" s="2"/>
      <c r="KX2" s="2"/>
      <c r="KY2" s="2"/>
      <c r="KZ2" s="2"/>
      <c r="LA2" s="2"/>
      <c r="LB2" s="2"/>
      <c r="LC2" s="2"/>
      <c r="LD2" s="2"/>
      <c r="LE2" s="2"/>
      <c r="LF2" s="2"/>
      <c r="LG2" s="2"/>
      <c r="LH2" s="2"/>
      <c r="LI2" s="2"/>
      <c r="LJ2" s="2"/>
      <c r="LK2" s="2"/>
      <c r="LL2" s="2"/>
      <c r="LM2" s="2"/>
      <c r="LN2" s="2"/>
      <c r="LO2" s="2"/>
      <c r="LP2" s="2"/>
      <c r="LQ2" s="2"/>
      <c r="LR2" s="2"/>
      <c r="LS2" s="2"/>
      <c r="LT2" s="2"/>
      <c r="LU2" s="2"/>
      <c r="LV2" s="2"/>
      <c r="LW2" s="2"/>
      <c r="LX2" s="2"/>
      <c r="LY2" s="2"/>
      <c r="LZ2" s="2"/>
      <c r="MA2" s="2"/>
      <c r="MB2" s="2"/>
      <c r="MC2" s="2"/>
      <c r="MD2" s="2"/>
      <c r="ME2" s="2"/>
      <c r="MF2" s="2"/>
      <c r="MG2" s="2"/>
      <c r="MH2" s="2"/>
      <c r="MI2" s="2"/>
      <c r="MJ2" s="2"/>
      <c r="MK2" s="2"/>
      <c r="ML2" s="2"/>
      <c r="MM2" s="2"/>
      <c r="MN2" s="2"/>
      <c r="MO2" s="2"/>
      <c r="MP2" s="2"/>
      <c r="MQ2" s="2"/>
      <c r="MR2" s="2"/>
      <c r="MS2" s="2"/>
      <c r="MT2" s="2"/>
      <c r="MU2" s="2"/>
      <c r="MV2" s="2"/>
      <c r="MW2" s="2"/>
      <c r="MX2" s="2"/>
      <c r="MY2" s="2"/>
      <c r="MZ2" s="2"/>
      <c r="NA2" s="2"/>
      <c r="NB2" s="2"/>
      <c r="NC2" s="2"/>
      <c r="ND2" s="2"/>
      <c r="NE2" s="2"/>
      <c r="NF2" s="2"/>
      <c r="NG2" s="2"/>
      <c r="NH2" s="2"/>
      <c r="NI2" s="2"/>
      <c r="NJ2" s="2"/>
      <c r="NK2" s="2"/>
      <c r="NL2" s="2"/>
      <c r="NM2" s="2"/>
      <c r="NN2" s="2"/>
      <c r="NO2" s="2"/>
      <c r="NP2" s="2"/>
      <c r="NQ2" s="2"/>
      <c r="NR2" s="2"/>
      <c r="NS2" s="2"/>
      <c r="NT2" s="2"/>
      <c r="NU2" s="2"/>
      <c r="NV2" s="2"/>
      <c r="NW2" s="2"/>
      <c r="NX2" s="2"/>
      <c r="NY2" s="2"/>
      <c r="NZ2" s="2"/>
      <c r="OA2" s="2"/>
      <c r="OB2" s="2"/>
      <c r="OC2" s="2"/>
      <c r="OD2" s="2"/>
      <c r="OE2" s="2"/>
      <c r="OF2" s="2"/>
      <c r="OG2" s="2"/>
      <c r="OH2" s="2"/>
      <c r="OI2" s="2"/>
      <c r="OJ2" s="2"/>
      <c r="OK2" s="2"/>
      <c r="OL2" s="2"/>
      <c r="OM2" s="2"/>
      <c r="ON2" s="2"/>
      <c r="OO2" s="2"/>
      <c r="OP2" s="2"/>
      <c r="OQ2" s="2"/>
      <c r="OR2" s="2"/>
      <c r="OS2" s="2"/>
      <c r="OT2" s="2"/>
      <c r="OU2" s="2"/>
      <c r="OV2" s="2"/>
      <c r="OW2" s="2"/>
      <c r="OX2" s="2"/>
      <c r="OY2" s="2"/>
      <c r="OZ2" s="2"/>
      <c r="PA2" s="2"/>
      <c r="PB2" s="2"/>
      <c r="PC2" s="2"/>
      <c r="PD2" s="2"/>
      <c r="PE2" s="2"/>
      <c r="PF2" s="2"/>
      <c r="PG2" s="2"/>
      <c r="PH2" s="2"/>
      <c r="PI2" s="2"/>
      <c r="PJ2" s="2"/>
      <c r="PK2" s="2"/>
      <c r="PL2" s="2"/>
      <c r="PM2" s="2"/>
      <c r="PN2" s="2"/>
      <c r="PO2" s="2"/>
      <c r="PP2" s="2"/>
      <c r="PQ2" s="2"/>
      <c r="PR2" s="2"/>
      <c r="PS2" s="2"/>
      <c r="PT2" s="2"/>
      <c r="PU2" s="2"/>
      <c r="PV2" s="2"/>
      <c r="PW2" s="2"/>
      <c r="PX2" s="2"/>
      <c r="PY2" s="2"/>
      <c r="PZ2" s="2"/>
      <c r="QA2" s="2"/>
      <c r="QB2" s="2"/>
      <c r="QC2" s="2"/>
      <c r="QD2" s="2"/>
      <c r="QE2" s="2"/>
      <c r="QF2" s="2"/>
      <c r="QG2" s="2"/>
      <c r="QH2" s="2"/>
      <c r="QI2" s="2"/>
      <c r="QJ2" s="2"/>
      <c r="QK2" s="2"/>
      <c r="QL2" s="2"/>
      <c r="QM2" s="2"/>
      <c r="QN2" s="2"/>
      <c r="QO2" s="2"/>
      <c r="QP2" s="2"/>
      <c r="QQ2" s="2"/>
      <c r="QR2" s="2"/>
      <c r="QS2" s="2"/>
      <c r="QT2" s="2"/>
      <c r="QU2" s="2"/>
      <c r="QV2" s="2"/>
      <c r="QW2" s="2"/>
      <c r="QX2" s="2"/>
      <c r="QY2" s="2"/>
      <c r="QZ2" s="2"/>
      <c r="RA2" s="2"/>
      <c r="RB2" s="2"/>
      <c r="RC2" s="2"/>
      <c r="RD2" s="2"/>
      <c r="RE2" s="2"/>
      <c r="RF2" s="2"/>
      <c r="RG2" s="2"/>
      <c r="RH2" s="2"/>
      <c r="RI2" s="2"/>
      <c r="RJ2" s="2"/>
      <c r="RK2" s="2"/>
      <c r="RL2" s="2"/>
      <c r="RM2" s="2"/>
      <c r="RN2" s="2"/>
      <c r="RO2" s="2"/>
      <c r="RP2" s="2"/>
      <c r="RQ2" s="2"/>
      <c r="RR2" s="2"/>
      <c r="RS2" s="2"/>
      <c r="RT2" s="2"/>
      <c r="RU2" s="2"/>
      <c r="RV2" s="2"/>
      <c r="RW2" s="2"/>
      <c r="RX2" s="2"/>
      <c r="RY2" s="2"/>
      <c r="RZ2" s="2"/>
      <c r="SA2" s="2"/>
      <c r="SB2" s="2"/>
      <c r="SC2" s="2"/>
      <c r="SD2" s="2"/>
      <c r="SE2" s="2"/>
      <c r="SF2" s="2"/>
      <c r="SG2" s="2"/>
      <c r="SH2" s="2"/>
      <c r="SI2" s="2"/>
    </row>
    <row r="3" spans="1:503">
      <c r="A3" s="62"/>
      <c r="B3" s="57" t="s">
        <v>166</v>
      </c>
      <c r="C3" s="57"/>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s="2"/>
      <c r="KK3" s="2"/>
      <c r="KL3" s="2"/>
      <c r="KM3" s="2"/>
      <c r="KN3" s="2"/>
      <c r="KO3" s="2"/>
      <c r="KP3" s="2"/>
      <c r="KQ3" s="2"/>
      <c r="KR3" s="2"/>
      <c r="KS3" s="2"/>
      <c r="KT3" s="2"/>
      <c r="KU3" s="2"/>
      <c r="KV3" s="2"/>
      <c r="KW3" s="2"/>
      <c r="KX3" s="2"/>
      <c r="KY3" s="2"/>
      <c r="KZ3" s="2"/>
      <c r="LA3" s="2"/>
      <c r="LB3" s="2"/>
      <c r="LC3" s="2"/>
      <c r="LD3" s="2"/>
      <c r="LE3" s="2"/>
      <c r="LF3" s="2"/>
      <c r="LG3" s="2"/>
      <c r="LH3" s="2"/>
      <c r="LI3" s="2"/>
      <c r="LJ3" s="2"/>
      <c r="LK3" s="2"/>
      <c r="LL3" s="2"/>
      <c r="LM3" s="2"/>
      <c r="LN3" s="2"/>
      <c r="LO3" s="2"/>
      <c r="LP3" s="2"/>
      <c r="LQ3" s="2"/>
      <c r="LR3" s="2"/>
      <c r="LS3" s="2"/>
      <c r="LT3" s="2"/>
      <c r="LU3" s="2"/>
      <c r="LV3" s="2"/>
      <c r="LW3" s="2"/>
      <c r="LX3" s="2"/>
      <c r="LY3" s="2"/>
      <c r="LZ3" s="2"/>
      <c r="MA3" s="2"/>
      <c r="MB3" s="2"/>
      <c r="MC3" s="2"/>
      <c r="MD3" s="2"/>
      <c r="ME3" s="2"/>
      <c r="MF3" s="2"/>
      <c r="MG3" s="2"/>
      <c r="MH3" s="2"/>
      <c r="MI3" s="2"/>
      <c r="MJ3" s="2"/>
      <c r="MK3" s="2"/>
      <c r="ML3" s="2"/>
      <c r="MM3" s="2"/>
      <c r="MN3" s="2"/>
      <c r="MO3" s="2"/>
      <c r="MP3" s="2"/>
      <c r="MQ3" s="2"/>
      <c r="MR3" s="2"/>
      <c r="MS3" s="2"/>
      <c r="MT3" s="2"/>
      <c r="MU3" s="2"/>
      <c r="MV3" s="2"/>
      <c r="MW3" s="2"/>
      <c r="MX3" s="2"/>
      <c r="MY3" s="2"/>
      <c r="MZ3" s="2"/>
      <c r="NA3" s="2"/>
      <c r="NB3" s="2"/>
      <c r="NC3" s="2"/>
      <c r="ND3" s="2"/>
      <c r="NE3" s="2"/>
      <c r="NF3" s="2"/>
      <c r="NG3" s="2"/>
      <c r="NH3" s="2"/>
      <c r="NI3" s="2"/>
      <c r="NJ3" s="2"/>
      <c r="NK3" s="2"/>
      <c r="NL3" s="2"/>
      <c r="NM3" s="2"/>
      <c r="NN3" s="2"/>
      <c r="NO3" s="2"/>
      <c r="NP3" s="2"/>
      <c r="NQ3" s="2"/>
      <c r="NR3" s="2"/>
      <c r="NS3" s="2"/>
      <c r="NT3" s="2"/>
      <c r="NU3" s="2"/>
      <c r="NV3" s="2"/>
      <c r="NW3" s="2"/>
      <c r="NX3" s="2"/>
      <c r="NY3" s="2"/>
      <c r="NZ3" s="2"/>
      <c r="OA3" s="2"/>
      <c r="OB3" s="2"/>
      <c r="OC3" s="2"/>
      <c r="OD3" s="2"/>
      <c r="OE3" s="2"/>
      <c r="OF3" s="2"/>
      <c r="OG3" s="2"/>
      <c r="OH3" s="2"/>
      <c r="OI3" s="2"/>
      <c r="OJ3" s="2"/>
      <c r="OK3" s="2"/>
      <c r="OL3" s="2"/>
      <c r="OM3" s="2"/>
      <c r="ON3" s="2"/>
      <c r="OO3" s="2"/>
      <c r="OP3" s="2"/>
      <c r="OQ3" s="2"/>
      <c r="OR3" s="2"/>
      <c r="OS3" s="2"/>
      <c r="OT3" s="2"/>
      <c r="OU3" s="2"/>
      <c r="OV3" s="2"/>
      <c r="OW3" s="2"/>
      <c r="OX3" s="2"/>
      <c r="OY3" s="2"/>
      <c r="OZ3" s="2"/>
      <c r="PA3" s="2"/>
      <c r="PB3" s="2"/>
      <c r="PC3" s="2"/>
      <c r="PD3" s="2"/>
      <c r="PE3" s="2"/>
      <c r="PF3" s="2"/>
      <c r="PG3" s="2"/>
      <c r="PH3" s="2"/>
      <c r="PI3" s="2"/>
      <c r="PJ3" s="2"/>
      <c r="PK3" s="2"/>
      <c r="PL3" s="2"/>
      <c r="PM3" s="2"/>
      <c r="PN3" s="2"/>
      <c r="PO3" s="2"/>
      <c r="PP3" s="2"/>
      <c r="PQ3" s="2"/>
      <c r="PR3" s="2"/>
      <c r="PS3" s="2"/>
      <c r="PT3" s="2"/>
      <c r="PU3" s="2"/>
      <c r="PV3" s="2"/>
      <c r="PW3" s="2"/>
      <c r="PX3" s="2"/>
      <c r="PY3" s="2"/>
      <c r="PZ3" s="2"/>
      <c r="QA3" s="2"/>
      <c r="QB3" s="2"/>
      <c r="QC3" s="2"/>
      <c r="QD3" s="2"/>
      <c r="QE3" s="2"/>
      <c r="QF3" s="2"/>
      <c r="QG3" s="2"/>
      <c r="QH3" s="2"/>
      <c r="QI3" s="2"/>
      <c r="QJ3" s="2"/>
      <c r="QK3" s="2"/>
      <c r="QL3" s="2"/>
      <c r="QM3" s="2"/>
      <c r="QN3" s="2"/>
      <c r="QO3" s="2"/>
      <c r="QP3" s="2"/>
      <c r="QQ3" s="2"/>
      <c r="QR3" s="2"/>
      <c r="QS3" s="2"/>
      <c r="QT3" s="2"/>
      <c r="QU3" s="2"/>
      <c r="QV3" s="2"/>
      <c r="QW3" s="2"/>
      <c r="QX3" s="2"/>
      <c r="QY3" s="2"/>
      <c r="QZ3" s="2"/>
      <c r="RA3" s="2"/>
      <c r="RB3" s="2"/>
      <c r="RC3" s="2"/>
      <c r="RD3" s="2"/>
      <c r="RE3" s="2"/>
      <c r="RF3" s="2"/>
      <c r="RG3" s="2"/>
      <c r="RH3" s="2"/>
      <c r="RI3" s="2"/>
      <c r="RJ3" s="2"/>
      <c r="RK3" s="2"/>
      <c r="RL3" s="2"/>
      <c r="RM3" s="2"/>
      <c r="RN3" s="2"/>
      <c r="RO3" s="2"/>
      <c r="RP3" s="2"/>
      <c r="RQ3" s="2"/>
      <c r="RR3" s="2"/>
      <c r="RS3" s="2"/>
      <c r="RT3" s="2"/>
      <c r="RU3" s="2"/>
      <c r="RV3" s="2"/>
      <c r="RW3" s="2"/>
      <c r="RX3" s="2"/>
      <c r="RY3" s="2"/>
      <c r="RZ3" s="2"/>
      <c r="SA3" s="2"/>
      <c r="SB3" s="2"/>
      <c r="SC3" s="2"/>
      <c r="SD3" s="2"/>
      <c r="SE3" s="2"/>
      <c r="SF3" s="2"/>
      <c r="SG3" s="2"/>
      <c r="SH3" s="2"/>
      <c r="SI3" s="2"/>
    </row>
    <row r="4" spans="1:503">
      <c r="A4" s="62"/>
      <c r="B4" s="57" t="s">
        <v>167</v>
      </c>
      <c r="C4" s="57"/>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c r="KM4" s="2"/>
      <c r="KN4" s="2"/>
      <c r="KO4" s="2"/>
      <c r="KP4" s="2"/>
      <c r="KQ4" s="2"/>
      <c r="KR4" s="2"/>
      <c r="KS4" s="2"/>
      <c r="KT4" s="2"/>
      <c r="KU4" s="2"/>
      <c r="KV4" s="2"/>
      <c r="KW4" s="2"/>
      <c r="KX4" s="2"/>
      <c r="KY4" s="2"/>
      <c r="KZ4" s="2"/>
      <c r="LA4" s="2"/>
      <c r="LB4" s="2"/>
      <c r="LC4" s="2"/>
      <c r="LD4" s="2"/>
      <c r="LE4" s="2"/>
      <c r="LF4" s="2"/>
      <c r="LG4" s="2"/>
      <c r="LH4" s="2"/>
      <c r="LI4" s="2"/>
      <c r="LJ4" s="2"/>
      <c r="LK4" s="2"/>
      <c r="LL4" s="2"/>
      <c r="LM4" s="2"/>
      <c r="LN4" s="2"/>
      <c r="LO4" s="2"/>
      <c r="LP4" s="2"/>
      <c r="LQ4" s="2"/>
      <c r="LR4" s="2"/>
      <c r="LS4" s="2"/>
      <c r="LT4" s="2"/>
      <c r="LU4" s="2"/>
      <c r="LV4" s="2"/>
      <c r="LW4" s="2"/>
      <c r="LX4" s="2"/>
      <c r="LY4" s="2"/>
      <c r="LZ4" s="2"/>
      <c r="MA4" s="2"/>
      <c r="MB4" s="2"/>
      <c r="MC4" s="2"/>
      <c r="MD4" s="2"/>
      <c r="ME4" s="2"/>
      <c r="MF4" s="2"/>
      <c r="MG4" s="2"/>
      <c r="MH4" s="2"/>
      <c r="MI4" s="2"/>
      <c r="MJ4" s="2"/>
      <c r="MK4" s="2"/>
      <c r="ML4" s="2"/>
      <c r="MM4" s="2"/>
      <c r="MN4" s="2"/>
      <c r="MO4" s="2"/>
      <c r="MP4" s="2"/>
      <c r="MQ4" s="2"/>
      <c r="MR4" s="2"/>
      <c r="MS4" s="2"/>
      <c r="MT4" s="2"/>
      <c r="MU4" s="2"/>
      <c r="MV4" s="2"/>
      <c r="MW4" s="2"/>
      <c r="MX4" s="2"/>
      <c r="MY4" s="2"/>
      <c r="MZ4" s="2"/>
      <c r="NA4" s="2"/>
      <c r="NB4" s="2"/>
      <c r="NC4" s="2"/>
      <c r="ND4" s="2"/>
      <c r="NE4" s="2"/>
      <c r="NF4" s="2"/>
      <c r="NG4" s="2"/>
      <c r="NH4" s="2"/>
      <c r="NI4" s="2"/>
      <c r="NJ4" s="2"/>
      <c r="NK4" s="2"/>
      <c r="NL4" s="2"/>
      <c r="NM4" s="2"/>
      <c r="NN4" s="2"/>
      <c r="NO4" s="2"/>
      <c r="NP4" s="2"/>
      <c r="NQ4" s="2"/>
      <c r="NR4" s="2"/>
      <c r="NS4" s="2"/>
      <c r="NT4" s="2"/>
      <c r="NU4" s="2"/>
      <c r="NV4" s="2"/>
      <c r="NW4" s="2"/>
      <c r="NX4" s="2"/>
      <c r="NY4" s="2"/>
      <c r="NZ4" s="2"/>
      <c r="OA4" s="2"/>
      <c r="OB4" s="2"/>
      <c r="OC4" s="2"/>
      <c r="OD4" s="2"/>
      <c r="OE4" s="2"/>
      <c r="OF4" s="2"/>
      <c r="OG4" s="2"/>
      <c r="OH4" s="2"/>
      <c r="OI4" s="2"/>
      <c r="OJ4" s="2"/>
      <c r="OK4" s="2"/>
      <c r="OL4" s="2"/>
      <c r="OM4" s="2"/>
      <c r="ON4" s="2"/>
      <c r="OO4" s="2"/>
      <c r="OP4" s="2"/>
      <c r="OQ4" s="2"/>
      <c r="OR4" s="2"/>
      <c r="OS4" s="2"/>
      <c r="OT4" s="2"/>
      <c r="OU4" s="2"/>
      <c r="OV4" s="2"/>
      <c r="OW4" s="2"/>
      <c r="OX4" s="2"/>
      <c r="OY4" s="2"/>
      <c r="OZ4" s="2"/>
      <c r="PA4" s="2"/>
      <c r="PB4" s="2"/>
      <c r="PC4" s="2"/>
      <c r="PD4" s="2"/>
      <c r="PE4" s="2"/>
      <c r="PF4" s="2"/>
      <c r="PG4" s="2"/>
      <c r="PH4" s="2"/>
      <c r="PI4" s="2"/>
      <c r="PJ4" s="2"/>
      <c r="PK4" s="2"/>
      <c r="PL4" s="2"/>
      <c r="PM4" s="2"/>
      <c r="PN4" s="2"/>
      <c r="PO4" s="2"/>
      <c r="PP4" s="2"/>
      <c r="PQ4" s="2"/>
      <c r="PR4" s="2"/>
      <c r="PS4" s="2"/>
      <c r="PT4" s="2"/>
      <c r="PU4" s="2"/>
      <c r="PV4" s="2"/>
      <c r="PW4" s="2"/>
      <c r="PX4" s="2"/>
      <c r="PY4" s="2"/>
      <c r="PZ4" s="2"/>
      <c r="QA4" s="2"/>
      <c r="QB4" s="2"/>
      <c r="QC4" s="2"/>
      <c r="QD4" s="2"/>
      <c r="QE4" s="2"/>
      <c r="QF4" s="2"/>
      <c r="QG4" s="2"/>
      <c r="QH4" s="2"/>
      <c r="QI4" s="2"/>
      <c r="QJ4" s="2"/>
      <c r="QK4" s="2"/>
      <c r="QL4" s="2"/>
      <c r="QM4" s="2"/>
      <c r="QN4" s="2"/>
      <c r="QO4" s="2"/>
      <c r="QP4" s="2"/>
      <c r="QQ4" s="2"/>
      <c r="QR4" s="2"/>
      <c r="QS4" s="2"/>
      <c r="QT4" s="2"/>
      <c r="QU4" s="2"/>
      <c r="QV4" s="2"/>
      <c r="QW4" s="2"/>
      <c r="QX4" s="2"/>
      <c r="QY4" s="2"/>
      <c r="QZ4" s="2"/>
      <c r="RA4" s="2"/>
      <c r="RB4" s="2"/>
      <c r="RC4" s="2"/>
      <c r="RD4" s="2"/>
      <c r="RE4" s="2"/>
      <c r="RF4" s="2"/>
      <c r="RG4" s="2"/>
      <c r="RH4" s="2"/>
      <c r="RI4" s="2"/>
      <c r="RJ4" s="2"/>
      <c r="RK4" s="2"/>
      <c r="RL4" s="2"/>
      <c r="RM4" s="2"/>
      <c r="RN4" s="2"/>
      <c r="RO4" s="2"/>
      <c r="RP4" s="2"/>
      <c r="RQ4" s="2"/>
      <c r="RR4" s="2"/>
      <c r="RS4" s="2"/>
      <c r="RT4" s="2"/>
      <c r="RU4" s="2"/>
      <c r="RV4" s="2"/>
      <c r="RW4" s="2"/>
      <c r="RX4" s="2"/>
      <c r="RY4" s="2"/>
      <c r="RZ4" s="2"/>
      <c r="SA4" s="2"/>
      <c r="SB4" s="2"/>
      <c r="SC4" s="2"/>
      <c r="SD4" s="2"/>
      <c r="SE4" s="2"/>
      <c r="SF4" s="2"/>
      <c r="SG4" s="2"/>
      <c r="SH4" s="2"/>
      <c r="SI4" s="2"/>
    </row>
    <row r="5" spans="1:503">
      <c r="A5" s="62"/>
      <c r="B5" s="57" t="s">
        <v>168</v>
      </c>
      <c r="C5" s="57"/>
      <c r="D5" s="47"/>
      <c r="E5" s="47"/>
      <c r="F5" s="47"/>
      <c r="G5" s="47"/>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row>
    <row r="6" spans="1:503">
      <c r="A6" s="62"/>
      <c r="B6" s="57" t="s">
        <v>169</v>
      </c>
      <c r="C6" s="57"/>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2"/>
      <c r="QC6" s="2"/>
      <c r="QD6" s="2"/>
      <c r="QE6" s="2"/>
      <c r="QF6" s="2"/>
      <c r="QG6" s="2"/>
      <c r="QH6" s="2"/>
      <c r="QI6" s="2"/>
      <c r="QJ6" s="2"/>
      <c r="QK6" s="2"/>
      <c r="QL6" s="2"/>
      <c r="QM6" s="2"/>
      <c r="QN6" s="2"/>
      <c r="QO6" s="2"/>
      <c r="QP6" s="2"/>
      <c r="QQ6" s="2"/>
      <c r="QR6" s="2"/>
      <c r="QS6" s="2"/>
      <c r="QT6" s="2"/>
      <c r="QU6" s="2"/>
      <c r="QV6" s="2"/>
      <c r="QW6" s="2"/>
      <c r="QX6" s="2"/>
      <c r="QY6" s="2"/>
      <c r="QZ6" s="2"/>
      <c r="RA6" s="2"/>
      <c r="RB6" s="2"/>
      <c r="RC6" s="2"/>
      <c r="RD6" s="2"/>
      <c r="RE6" s="2"/>
      <c r="RF6" s="2"/>
      <c r="RG6" s="2"/>
      <c r="RH6" s="2"/>
      <c r="RI6" s="2"/>
      <c r="RJ6" s="2"/>
      <c r="RK6" s="2"/>
      <c r="RL6" s="2"/>
      <c r="RM6" s="2"/>
      <c r="RN6" s="2"/>
      <c r="RO6" s="2"/>
      <c r="RP6" s="2"/>
      <c r="RQ6" s="2"/>
      <c r="RR6" s="2"/>
      <c r="RS6" s="2"/>
      <c r="RT6" s="2"/>
      <c r="RU6" s="2"/>
      <c r="RV6" s="2"/>
      <c r="RW6" s="2"/>
      <c r="RX6" s="2"/>
      <c r="RY6" s="2"/>
      <c r="RZ6" s="2"/>
      <c r="SA6" s="2"/>
      <c r="SB6" s="2"/>
      <c r="SC6" s="2"/>
      <c r="SD6" s="2"/>
      <c r="SE6" s="2"/>
      <c r="SF6" s="2"/>
      <c r="SG6" s="2"/>
      <c r="SH6" s="2"/>
      <c r="SI6" s="2"/>
    </row>
    <row r="7" spans="1:503">
      <c r="A7" s="62"/>
      <c r="B7" s="57" t="s">
        <v>170</v>
      </c>
      <c r="C7" s="57"/>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2"/>
      <c r="KR7" s="2"/>
      <c r="KS7" s="2"/>
      <c r="KT7" s="2"/>
      <c r="KU7" s="2"/>
      <c r="KV7" s="2"/>
      <c r="KW7" s="2"/>
      <c r="KX7" s="2"/>
      <c r="KY7" s="2"/>
      <c r="KZ7" s="2"/>
      <c r="LA7" s="2"/>
      <c r="LB7" s="2"/>
      <c r="LC7" s="2"/>
      <c r="LD7" s="2"/>
      <c r="LE7" s="2"/>
      <c r="LF7" s="2"/>
      <c r="LG7" s="2"/>
      <c r="LH7" s="2"/>
      <c r="LI7" s="2"/>
      <c r="LJ7" s="2"/>
      <c r="LK7" s="2"/>
      <c r="LL7" s="2"/>
      <c r="LM7" s="2"/>
      <c r="LN7" s="2"/>
      <c r="LO7" s="2"/>
      <c r="LP7" s="2"/>
      <c r="LQ7" s="2"/>
      <c r="LR7" s="2"/>
      <c r="LS7" s="2"/>
      <c r="LT7" s="2"/>
      <c r="LU7" s="2"/>
      <c r="LV7" s="2"/>
      <c r="LW7" s="2"/>
      <c r="LX7" s="2"/>
      <c r="LY7" s="2"/>
      <c r="LZ7" s="2"/>
      <c r="MA7" s="2"/>
      <c r="MB7" s="2"/>
      <c r="MC7" s="2"/>
      <c r="MD7" s="2"/>
      <c r="ME7" s="2"/>
      <c r="MF7" s="2"/>
      <c r="MG7" s="2"/>
      <c r="MH7" s="2"/>
      <c r="MI7" s="2"/>
      <c r="MJ7" s="2"/>
      <c r="MK7" s="2"/>
      <c r="ML7" s="2"/>
      <c r="MM7" s="2"/>
      <c r="MN7" s="2"/>
      <c r="MO7" s="2"/>
      <c r="MP7" s="2"/>
      <c r="MQ7" s="2"/>
      <c r="MR7" s="2"/>
      <c r="MS7" s="2"/>
      <c r="MT7" s="2"/>
      <c r="MU7" s="2"/>
      <c r="MV7" s="2"/>
      <c r="MW7" s="2"/>
      <c r="MX7" s="2"/>
      <c r="MY7" s="2"/>
      <c r="MZ7" s="2"/>
      <c r="NA7" s="2"/>
      <c r="NB7" s="2"/>
      <c r="NC7" s="2"/>
      <c r="ND7" s="2"/>
      <c r="NE7" s="2"/>
      <c r="NF7" s="2"/>
      <c r="NG7" s="2"/>
      <c r="NH7" s="2"/>
      <c r="NI7" s="2"/>
      <c r="NJ7" s="2"/>
      <c r="NK7" s="2"/>
      <c r="NL7" s="2"/>
      <c r="NM7" s="2"/>
      <c r="NN7" s="2"/>
      <c r="NO7" s="2"/>
      <c r="NP7" s="2"/>
      <c r="NQ7" s="2"/>
      <c r="NR7" s="2"/>
      <c r="NS7" s="2"/>
      <c r="NT7" s="2"/>
      <c r="NU7" s="2"/>
      <c r="NV7" s="2"/>
      <c r="NW7" s="2"/>
      <c r="NX7" s="2"/>
      <c r="NY7" s="2"/>
      <c r="NZ7" s="2"/>
      <c r="OA7" s="2"/>
      <c r="OB7" s="2"/>
      <c r="OC7" s="2"/>
      <c r="OD7" s="2"/>
      <c r="OE7" s="2"/>
      <c r="OF7" s="2"/>
      <c r="OG7" s="2"/>
      <c r="OH7" s="2"/>
      <c r="OI7" s="2"/>
      <c r="OJ7" s="2"/>
      <c r="OK7" s="2"/>
      <c r="OL7" s="2"/>
      <c r="OM7" s="2"/>
      <c r="ON7" s="2"/>
      <c r="OO7" s="2"/>
      <c r="OP7" s="2"/>
      <c r="OQ7" s="2"/>
      <c r="OR7" s="2"/>
      <c r="OS7" s="2"/>
      <c r="OT7" s="2"/>
      <c r="OU7" s="2"/>
      <c r="OV7" s="2"/>
      <c r="OW7" s="2"/>
      <c r="OX7" s="2"/>
      <c r="OY7" s="2"/>
      <c r="OZ7" s="2"/>
      <c r="PA7" s="2"/>
      <c r="PB7" s="2"/>
      <c r="PC7" s="2"/>
      <c r="PD7" s="2"/>
      <c r="PE7" s="2"/>
      <c r="PF7" s="2"/>
      <c r="PG7" s="2"/>
      <c r="PH7" s="2"/>
      <c r="PI7" s="2"/>
      <c r="PJ7" s="2"/>
      <c r="PK7" s="2"/>
      <c r="PL7" s="2"/>
      <c r="PM7" s="2"/>
      <c r="PN7" s="2"/>
      <c r="PO7" s="2"/>
      <c r="PP7" s="2"/>
      <c r="PQ7" s="2"/>
      <c r="PR7" s="2"/>
      <c r="PS7" s="2"/>
      <c r="PT7" s="2"/>
      <c r="PU7" s="2"/>
      <c r="PV7" s="2"/>
      <c r="PW7" s="2"/>
      <c r="PX7" s="2"/>
      <c r="PY7" s="2"/>
      <c r="PZ7" s="2"/>
      <c r="QA7" s="2"/>
      <c r="QB7" s="2"/>
      <c r="QC7" s="2"/>
      <c r="QD7" s="2"/>
      <c r="QE7" s="2"/>
      <c r="QF7" s="2"/>
      <c r="QG7" s="2"/>
      <c r="QH7" s="2"/>
      <c r="QI7" s="2"/>
      <c r="QJ7" s="2"/>
      <c r="QK7" s="2"/>
      <c r="QL7" s="2"/>
      <c r="QM7" s="2"/>
      <c r="QN7" s="2"/>
      <c r="QO7" s="2"/>
      <c r="QP7" s="2"/>
      <c r="QQ7" s="2"/>
      <c r="QR7" s="2"/>
      <c r="QS7" s="2"/>
      <c r="QT7" s="2"/>
      <c r="QU7" s="2"/>
      <c r="QV7" s="2"/>
      <c r="QW7" s="2"/>
      <c r="QX7" s="2"/>
      <c r="QY7" s="2"/>
      <c r="QZ7" s="2"/>
      <c r="RA7" s="2"/>
      <c r="RB7" s="2"/>
      <c r="RC7" s="2"/>
      <c r="RD7" s="2"/>
      <c r="RE7" s="2"/>
      <c r="RF7" s="2"/>
      <c r="RG7" s="2"/>
      <c r="RH7" s="2"/>
      <c r="RI7" s="2"/>
      <c r="RJ7" s="2"/>
      <c r="RK7" s="2"/>
      <c r="RL7" s="2"/>
      <c r="RM7" s="2"/>
      <c r="RN7" s="2"/>
      <c r="RO7" s="2"/>
      <c r="RP7" s="2"/>
      <c r="RQ7" s="2"/>
      <c r="RR7" s="2"/>
      <c r="RS7" s="2"/>
      <c r="RT7" s="2"/>
      <c r="RU7" s="2"/>
      <c r="RV7" s="2"/>
      <c r="RW7" s="2"/>
      <c r="RX7" s="2"/>
      <c r="RY7" s="2"/>
      <c r="RZ7" s="2"/>
      <c r="SA7" s="2"/>
      <c r="SB7" s="2"/>
      <c r="SC7" s="2"/>
      <c r="SD7" s="2"/>
      <c r="SE7" s="2"/>
      <c r="SF7" s="2"/>
      <c r="SG7" s="2"/>
      <c r="SH7" s="2"/>
      <c r="SI7" s="2"/>
    </row>
    <row r="8" spans="1:503">
      <c r="A8" s="62"/>
      <c r="B8" s="57" t="s">
        <v>171</v>
      </c>
      <c r="C8" s="57"/>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row>
    <row r="9" spans="1:503">
      <c r="A9" s="62"/>
      <c r="B9" s="57" t="s">
        <v>172</v>
      </c>
      <c r="C9" s="57"/>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c r="PS9" s="2"/>
      <c r="PT9" s="2"/>
      <c r="PU9" s="2"/>
      <c r="PV9" s="2"/>
      <c r="PW9" s="2"/>
      <c r="PX9" s="2"/>
      <c r="PY9" s="2"/>
      <c r="PZ9" s="2"/>
      <c r="QA9" s="2"/>
      <c r="QB9" s="2"/>
      <c r="QC9" s="2"/>
      <c r="QD9" s="2"/>
      <c r="QE9" s="2"/>
      <c r="QF9" s="2"/>
      <c r="QG9" s="2"/>
      <c r="QH9" s="2"/>
      <c r="QI9" s="2"/>
      <c r="QJ9" s="2"/>
      <c r="QK9" s="2"/>
      <c r="QL9" s="2"/>
      <c r="QM9" s="2"/>
      <c r="QN9" s="2"/>
      <c r="QO9" s="2"/>
      <c r="QP9" s="2"/>
      <c r="QQ9" s="2"/>
      <c r="QR9" s="2"/>
      <c r="QS9" s="2"/>
      <c r="QT9" s="2"/>
      <c r="QU9" s="2"/>
      <c r="QV9" s="2"/>
      <c r="QW9" s="2"/>
      <c r="QX9" s="2"/>
      <c r="QY9" s="2"/>
      <c r="QZ9" s="2"/>
      <c r="RA9" s="2"/>
      <c r="RB9" s="2"/>
      <c r="RC9" s="2"/>
      <c r="RD9" s="2"/>
      <c r="RE9" s="2"/>
      <c r="RF9" s="2"/>
      <c r="RG9" s="2"/>
      <c r="RH9" s="2"/>
      <c r="RI9" s="2"/>
      <c r="RJ9" s="2"/>
      <c r="RK9" s="2"/>
      <c r="RL9" s="2"/>
      <c r="RM9" s="2"/>
      <c r="RN9" s="2"/>
      <c r="RO9" s="2"/>
      <c r="RP9" s="2"/>
      <c r="RQ9" s="2"/>
      <c r="RR9" s="2"/>
      <c r="RS9" s="2"/>
      <c r="RT9" s="2"/>
      <c r="RU9" s="2"/>
      <c r="RV9" s="2"/>
      <c r="RW9" s="2"/>
      <c r="RX9" s="2"/>
      <c r="RY9" s="2"/>
      <c r="RZ9" s="2"/>
      <c r="SA9" s="2"/>
      <c r="SB9" s="2"/>
      <c r="SC9" s="2"/>
      <c r="SD9" s="2"/>
      <c r="SE9" s="2"/>
      <c r="SF9" s="2"/>
      <c r="SG9" s="2"/>
      <c r="SH9" s="2"/>
      <c r="SI9" s="2"/>
    </row>
    <row r="10" spans="1:503">
      <c r="A10" s="62"/>
      <c r="B10" s="56" t="s">
        <v>173</v>
      </c>
      <c r="C10" s="43" t="s">
        <v>159</v>
      </c>
      <c r="D10" s="33"/>
      <c r="E10" s="33"/>
      <c r="F10" s="33"/>
      <c r="G10" s="33"/>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c r="MY10" s="2"/>
      <c r="MZ10" s="2"/>
      <c r="NA10" s="2"/>
      <c r="NB10" s="2"/>
      <c r="NC10" s="2"/>
      <c r="ND10" s="2"/>
      <c r="NE10" s="2"/>
      <c r="NF10" s="2"/>
      <c r="NG10" s="2"/>
      <c r="NH10" s="2"/>
      <c r="NI10" s="2"/>
      <c r="NJ10" s="2"/>
      <c r="NK10" s="2"/>
      <c r="NL10" s="2"/>
      <c r="NM10" s="2"/>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c r="OO10" s="2"/>
      <c r="OP10" s="2"/>
      <c r="OQ10" s="2"/>
      <c r="OR10" s="2"/>
      <c r="OS10" s="2"/>
      <c r="OT10" s="2"/>
      <c r="OU10" s="2"/>
      <c r="OV10" s="2"/>
      <c r="OW10" s="2"/>
      <c r="OX10" s="2"/>
      <c r="OY10" s="2"/>
      <c r="OZ10" s="2"/>
      <c r="PA10" s="2"/>
      <c r="PB10" s="2"/>
      <c r="PC10" s="2"/>
      <c r="PD10" s="2"/>
      <c r="PE10" s="2"/>
      <c r="PF10" s="2"/>
      <c r="PG10" s="2"/>
      <c r="PH10" s="2"/>
      <c r="PI10" s="2"/>
      <c r="PJ10" s="2"/>
      <c r="PK10" s="2"/>
      <c r="PL10" s="2"/>
      <c r="PM10" s="2"/>
      <c r="PN10" s="2"/>
      <c r="PO10" s="2"/>
      <c r="PP10" s="2"/>
      <c r="PQ10" s="2"/>
      <c r="PR10" s="2"/>
      <c r="PS10" s="2"/>
      <c r="PT10" s="2"/>
      <c r="PU10" s="2"/>
      <c r="PV10" s="2"/>
      <c r="PW10" s="2"/>
      <c r="PX10" s="2"/>
      <c r="PY10" s="2"/>
      <c r="PZ10" s="2"/>
      <c r="QA10" s="2"/>
      <c r="QB10" s="2"/>
      <c r="QC10" s="2"/>
      <c r="QD10" s="2"/>
      <c r="QE10" s="2"/>
      <c r="QF10" s="2"/>
      <c r="QG10" s="2"/>
      <c r="QH10" s="2"/>
      <c r="QI10" s="2"/>
      <c r="QJ10" s="2"/>
      <c r="QK10" s="2"/>
      <c r="QL10" s="2"/>
      <c r="QM10" s="2"/>
      <c r="QN10" s="2"/>
      <c r="QO10" s="2"/>
      <c r="QP10" s="2"/>
      <c r="QQ10" s="2"/>
      <c r="QR10" s="2"/>
      <c r="QS10" s="2"/>
      <c r="QT10" s="2"/>
      <c r="QU10" s="2"/>
      <c r="QV10" s="2"/>
      <c r="QW10" s="2"/>
      <c r="QX10" s="2"/>
      <c r="QY10" s="2"/>
      <c r="QZ10" s="2"/>
      <c r="RA10" s="2"/>
      <c r="RB10" s="2"/>
      <c r="RC10" s="2"/>
      <c r="RD10" s="2"/>
      <c r="RE10" s="2"/>
      <c r="RF10" s="2"/>
      <c r="RG10" s="2"/>
      <c r="RH10" s="2"/>
      <c r="RI10" s="2"/>
      <c r="RJ10" s="2"/>
      <c r="RK10" s="2"/>
      <c r="RL10" s="2"/>
      <c r="RM10" s="2"/>
      <c r="RN10" s="2"/>
      <c r="RO10" s="2"/>
      <c r="RP10" s="2"/>
      <c r="RQ10" s="2"/>
      <c r="RR10" s="2"/>
      <c r="RS10" s="2"/>
      <c r="RT10" s="2"/>
      <c r="RU10" s="2"/>
      <c r="RV10" s="2"/>
      <c r="RW10" s="2"/>
      <c r="RX10" s="2"/>
      <c r="RY10" s="2"/>
      <c r="RZ10" s="2"/>
      <c r="SA10" s="2"/>
      <c r="SB10" s="2"/>
      <c r="SC10" s="2"/>
      <c r="SD10" s="2"/>
      <c r="SE10" s="2"/>
      <c r="SF10" s="2"/>
      <c r="SG10" s="2"/>
      <c r="SH10" s="2"/>
      <c r="SI10" s="2"/>
    </row>
    <row r="11" spans="1:503">
      <c r="A11" s="62"/>
      <c r="B11" s="56"/>
      <c r="C11" s="43" t="s">
        <v>160</v>
      </c>
      <c r="D11" s="33"/>
      <c r="E11" s="33"/>
      <c r="F11" s="33"/>
      <c r="G11" s="33"/>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c r="OP11" s="2"/>
      <c r="OQ11" s="2"/>
      <c r="OR11" s="2"/>
      <c r="OS11" s="2"/>
      <c r="OT11" s="2"/>
      <c r="OU11" s="2"/>
      <c r="OV11" s="2"/>
      <c r="OW11" s="2"/>
      <c r="OX11" s="2"/>
      <c r="OY11" s="2"/>
      <c r="OZ11" s="2"/>
      <c r="PA11" s="2"/>
      <c r="PB11" s="2"/>
      <c r="PC11" s="2"/>
      <c r="PD11" s="2"/>
      <c r="PE11" s="2"/>
      <c r="PF11" s="2"/>
      <c r="PG11" s="2"/>
      <c r="PH11" s="2"/>
      <c r="PI11" s="2"/>
      <c r="PJ11" s="2"/>
      <c r="PK11" s="2"/>
      <c r="PL11" s="2"/>
      <c r="PM11" s="2"/>
      <c r="PN11" s="2"/>
      <c r="PO11" s="2"/>
      <c r="PP11" s="2"/>
      <c r="PQ11" s="2"/>
      <c r="PR11" s="2"/>
      <c r="PS11" s="2"/>
      <c r="PT11" s="2"/>
      <c r="PU11" s="2"/>
      <c r="PV11" s="2"/>
      <c r="PW11" s="2"/>
      <c r="PX11" s="2"/>
      <c r="PY11" s="2"/>
      <c r="PZ11" s="2"/>
      <c r="QA11" s="2"/>
      <c r="QB11" s="2"/>
      <c r="QC11" s="2"/>
      <c r="QD11" s="2"/>
      <c r="QE11" s="2"/>
      <c r="QF11" s="2"/>
      <c r="QG11" s="2"/>
      <c r="QH11" s="2"/>
      <c r="QI11" s="2"/>
      <c r="QJ11" s="2"/>
      <c r="QK11" s="2"/>
      <c r="QL11" s="2"/>
      <c r="QM11" s="2"/>
      <c r="QN11" s="2"/>
      <c r="QO11" s="2"/>
      <c r="QP11" s="2"/>
      <c r="QQ11" s="2"/>
      <c r="QR11" s="2"/>
      <c r="QS11" s="2"/>
      <c r="QT11" s="2"/>
      <c r="QU11" s="2"/>
      <c r="QV11" s="2"/>
      <c r="QW11" s="2"/>
      <c r="QX11" s="2"/>
      <c r="QY11" s="2"/>
      <c r="QZ11" s="2"/>
      <c r="RA11" s="2"/>
      <c r="RB11" s="2"/>
      <c r="RC11" s="2"/>
      <c r="RD11" s="2"/>
      <c r="RE11" s="2"/>
      <c r="RF11" s="2"/>
      <c r="RG11" s="2"/>
      <c r="RH11" s="2"/>
      <c r="RI11" s="2"/>
      <c r="RJ11" s="2"/>
      <c r="RK11" s="2"/>
      <c r="RL11" s="2"/>
      <c r="RM11" s="2"/>
      <c r="RN11" s="2"/>
      <c r="RO11" s="2"/>
      <c r="RP11" s="2"/>
      <c r="RQ11" s="2"/>
      <c r="RR11" s="2"/>
      <c r="RS11" s="2"/>
      <c r="RT11" s="2"/>
      <c r="RU11" s="2"/>
      <c r="RV11" s="2"/>
      <c r="RW11" s="2"/>
      <c r="RX11" s="2"/>
      <c r="RY11" s="2"/>
      <c r="RZ11" s="2"/>
      <c r="SA11" s="2"/>
      <c r="SB11" s="2"/>
      <c r="SC11" s="2"/>
      <c r="SD11" s="2"/>
      <c r="SE11" s="2"/>
      <c r="SF11" s="2"/>
      <c r="SG11" s="2"/>
      <c r="SH11" s="2"/>
      <c r="SI11" s="2"/>
    </row>
    <row r="12" spans="1:503">
      <c r="A12" s="62"/>
      <c r="B12" s="56"/>
      <c r="C12" s="44" t="s">
        <v>199</v>
      </c>
      <c r="D12" s="33"/>
      <c r="E12" s="33"/>
      <c r="F12" s="33"/>
      <c r="G12" s="33"/>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row>
    <row r="13" spans="1:503">
      <c r="A13" s="62"/>
      <c r="B13" s="56"/>
      <c r="C13" s="43" t="s">
        <v>162</v>
      </c>
      <c r="D13" s="33"/>
      <c r="E13" s="33"/>
      <c r="F13" s="33"/>
      <c r="G13" s="33"/>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row>
    <row r="14" spans="1:503">
      <c r="A14" s="62"/>
      <c r="B14" s="56"/>
      <c r="C14" s="43" t="s">
        <v>163</v>
      </c>
      <c r="D14" s="33"/>
      <c r="E14" s="33"/>
      <c r="F14" s="33"/>
      <c r="G14" s="33"/>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
      <c r="NF14" s="2"/>
      <c r="NG14" s="2"/>
      <c r="NH14" s="2"/>
      <c r="NI14" s="2"/>
      <c r="NJ14" s="2"/>
      <c r="NK14" s="2"/>
      <c r="NL14" s="2"/>
      <c r="NM14" s="2"/>
      <c r="NN14" s="2"/>
      <c r="NO14" s="2"/>
      <c r="NP14" s="2"/>
      <c r="NQ14" s="2"/>
      <c r="NR14" s="2"/>
      <c r="NS14" s="2"/>
      <c r="NT14" s="2"/>
      <c r="NU14" s="2"/>
      <c r="NV14" s="2"/>
      <c r="NW14" s="2"/>
      <c r="NX14" s="2"/>
      <c r="NY14" s="2"/>
      <c r="NZ14" s="2"/>
      <c r="OA14" s="2"/>
      <c r="OB14" s="2"/>
      <c r="OC14" s="2"/>
      <c r="OD14" s="2"/>
      <c r="OE14" s="2"/>
      <c r="OF14" s="2"/>
      <c r="OG14" s="2"/>
      <c r="OH14" s="2"/>
      <c r="OI14" s="2"/>
      <c r="OJ14" s="2"/>
      <c r="OK14" s="2"/>
      <c r="OL14" s="2"/>
      <c r="OM14" s="2"/>
      <c r="ON14" s="2"/>
      <c r="OO14" s="2"/>
      <c r="OP14" s="2"/>
      <c r="OQ14" s="2"/>
      <c r="OR14" s="2"/>
      <c r="OS14" s="2"/>
      <c r="OT14" s="2"/>
      <c r="OU14" s="2"/>
      <c r="OV14" s="2"/>
      <c r="OW14" s="2"/>
      <c r="OX14" s="2"/>
      <c r="OY14" s="2"/>
      <c r="OZ14" s="2"/>
      <c r="PA14" s="2"/>
      <c r="PB14" s="2"/>
      <c r="PC14" s="2"/>
      <c r="PD14" s="2"/>
      <c r="PE14" s="2"/>
      <c r="PF14" s="2"/>
      <c r="PG14" s="2"/>
      <c r="PH14" s="2"/>
      <c r="PI14" s="2"/>
      <c r="PJ14" s="2"/>
      <c r="PK14" s="2"/>
      <c r="PL14" s="2"/>
      <c r="PM14" s="2"/>
      <c r="PN14" s="2"/>
      <c r="PO14" s="2"/>
      <c r="PP14" s="2"/>
      <c r="PQ14" s="2"/>
      <c r="PR14" s="2"/>
      <c r="PS14" s="2"/>
      <c r="PT14" s="2"/>
      <c r="PU14" s="2"/>
      <c r="PV14" s="2"/>
      <c r="PW14" s="2"/>
      <c r="PX14" s="2"/>
      <c r="PY14" s="2"/>
      <c r="PZ14" s="2"/>
      <c r="QA14" s="2"/>
      <c r="QB14" s="2"/>
      <c r="QC14" s="2"/>
      <c r="QD14" s="2"/>
      <c r="QE14" s="2"/>
      <c r="QF14" s="2"/>
      <c r="QG14" s="2"/>
      <c r="QH14" s="2"/>
      <c r="QI14" s="2"/>
      <c r="QJ14" s="2"/>
      <c r="QK14" s="2"/>
      <c r="QL14" s="2"/>
      <c r="QM14" s="2"/>
      <c r="QN14" s="2"/>
      <c r="QO14" s="2"/>
      <c r="QP14" s="2"/>
      <c r="QQ14" s="2"/>
      <c r="QR14" s="2"/>
      <c r="QS14" s="2"/>
      <c r="QT14" s="2"/>
      <c r="QU14" s="2"/>
      <c r="QV14" s="2"/>
      <c r="QW14" s="2"/>
      <c r="QX14" s="2"/>
      <c r="QY14" s="2"/>
      <c r="QZ14" s="2"/>
      <c r="RA14" s="2"/>
      <c r="RB14" s="2"/>
      <c r="RC14" s="2"/>
      <c r="RD14" s="2"/>
      <c r="RE14" s="2"/>
      <c r="RF14" s="2"/>
      <c r="RG14" s="2"/>
      <c r="RH14" s="2"/>
      <c r="RI14" s="2"/>
      <c r="RJ14" s="2"/>
      <c r="RK14" s="2"/>
      <c r="RL14" s="2"/>
      <c r="RM14" s="2"/>
      <c r="RN14" s="2"/>
      <c r="RO14" s="2"/>
      <c r="RP14" s="2"/>
      <c r="RQ14" s="2"/>
      <c r="RR14" s="2"/>
      <c r="RS14" s="2"/>
      <c r="RT14" s="2"/>
      <c r="RU14" s="2"/>
      <c r="RV14" s="2"/>
      <c r="RW14" s="2"/>
      <c r="RX14" s="2"/>
      <c r="RY14" s="2"/>
      <c r="RZ14" s="2"/>
      <c r="SA14" s="2"/>
      <c r="SB14" s="2"/>
      <c r="SC14" s="2"/>
      <c r="SD14" s="2"/>
      <c r="SE14" s="2"/>
      <c r="SF14" s="2"/>
      <c r="SG14" s="2"/>
      <c r="SH14" s="2"/>
      <c r="SI14" s="2"/>
    </row>
    <row r="15" spans="1:503">
      <c r="A15" s="62"/>
      <c r="B15" s="57" t="s">
        <v>174</v>
      </c>
      <c r="C15" s="57"/>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2"/>
      <c r="KL15" s="2"/>
      <c r="KM15" s="2"/>
      <c r="KN15" s="2"/>
      <c r="KO15" s="2"/>
      <c r="KP15" s="2"/>
      <c r="KQ15" s="2"/>
      <c r="KR15" s="2"/>
      <c r="KS15" s="2"/>
      <c r="KT15" s="2"/>
      <c r="KU15" s="2"/>
      <c r="KV15" s="2"/>
      <c r="KW15" s="2"/>
      <c r="KX15" s="2"/>
      <c r="KY15" s="2"/>
      <c r="KZ15" s="2"/>
      <c r="LA15" s="2"/>
      <c r="LB15" s="2"/>
      <c r="LC15" s="2"/>
      <c r="LD15" s="2"/>
      <c r="LE15" s="2"/>
      <c r="LF15" s="2"/>
      <c r="LG15" s="2"/>
      <c r="LH15" s="2"/>
      <c r="LI15" s="2"/>
      <c r="LJ15" s="2"/>
      <c r="LK15" s="2"/>
      <c r="LL15" s="2"/>
      <c r="LM15" s="2"/>
      <c r="LN15" s="2"/>
      <c r="LO15" s="2"/>
      <c r="LP15" s="2"/>
      <c r="LQ15" s="2"/>
      <c r="LR15" s="2"/>
      <c r="LS15" s="2"/>
      <c r="LT15" s="2"/>
      <c r="LU15" s="2"/>
      <c r="LV15" s="2"/>
      <c r="LW15" s="2"/>
      <c r="LX15" s="2"/>
      <c r="LY15" s="2"/>
      <c r="LZ15" s="2"/>
      <c r="MA15" s="2"/>
      <c r="MB15" s="2"/>
      <c r="MC15" s="2"/>
      <c r="MD15" s="2"/>
      <c r="ME15" s="2"/>
      <c r="MF15" s="2"/>
      <c r="MG15" s="2"/>
      <c r="MH15" s="2"/>
      <c r="MI15" s="2"/>
      <c r="MJ15" s="2"/>
      <c r="MK15" s="2"/>
      <c r="ML15" s="2"/>
      <c r="MM15" s="2"/>
      <c r="MN15" s="2"/>
      <c r="MO15" s="2"/>
      <c r="MP15" s="2"/>
      <c r="MQ15" s="2"/>
      <c r="MR15" s="2"/>
      <c r="MS15" s="2"/>
      <c r="MT15" s="2"/>
      <c r="MU15" s="2"/>
      <c r="MV15" s="2"/>
      <c r="MW15" s="2"/>
      <c r="MX15" s="2"/>
      <c r="MY15" s="2"/>
      <c r="MZ15" s="2"/>
      <c r="NA15" s="2"/>
      <c r="NB15" s="2"/>
      <c r="NC15" s="2"/>
      <c r="ND15" s="2"/>
      <c r="NE15" s="2"/>
      <c r="NF15" s="2"/>
      <c r="NG15" s="2"/>
      <c r="NH15" s="2"/>
      <c r="NI15" s="2"/>
      <c r="NJ15" s="2"/>
      <c r="NK15" s="2"/>
      <c r="NL15" s="2"/>
      <c r="NM15" s="2"/>
      <c r="NN15" s="2"/>
      <c r="NO15" s="2"/>
      <c r="NP15" s="2"/>
      <c r="NQ15" s="2"/>
      <c r="NR15" s="2"/>
      <c r="NS15" s="2"/>
      <c r="NT15" s="2"/>
      <c r="NU15" s="2"/>
      <c r="NV15" s="2"/>
      <c r="NW15" s="2"/>
      <c r="NX15" s="2"/>
      <c r="NY15" s="2"/>
      <c r="NZ15" s="2"/>
      <c r="OA15" s="2"/>
      <c r="OB15" s="2"/>
      <c r="OC15" s="2"/>
      <c r="OD15" s="2"/>
      <c r="OE15" s="2"/>
      <c r="OF15" s="2"/>
      <c r="OG15" s="2"/>
      <c r="OH15" s="2"/>
      <c r="OI15" s="2"/>
      <c r="OJ15" s="2"/>
      <c r="OK15" s="2"/>
      <c r="OL15" s="2"/>
      <c r="OM15" s="2"/>
      <c r="ON15" s="2"/>
      <c r="OO15" s="2"/>
      <c r="OP15" s="2"/>
      <c r="OQ15" s="2"/>
      <c r="OR15" s="2"/>
      <c r="OS15" s="2"/>
      <c r="OT15" s="2"/>
      <c r="OU15" s="2"/>
      <c r="OV15" s="2"/>
      <c r="OW15" s="2"/>
      <c r="OX15" s="2"/>
      <c r="OY15" s="2"/>
      <c r="OZ15" s="2"/>
      <c r="PA15" s="2"/>
      <c r="PB15" s="2"/>
      <c r="PC15" s="2"/>
      <c r="PD15" s="2"/>
      <c r="PE15" s="2"/>
      <c r="PF15" s="2"/>
      <c r="PG15" s="2"/>
      <c r="PH15" s="2"/>
      <c r="PI15" s="2"/>
      <c r="PJ15" s="2"/>
      <c r="PK15" s="2"/>
      <c r="PL15" s="2"/>
      <c r="PM15" s="2"/>
      <c r="PN15" s="2"/>
      <c r="PO15" s="2"/>
      <c r="PP15" s="2"/>
      <c r="PQ15" s="2"/>
      <c r="PR15" s="2"/>
      <c r="PS15" s="2"/>
      <c r="PT15" s="2"/>
      <c r="PU15" s="2"/>
      <c r="PV15" s="2"/>
      <c r="PW15" s="2"/>
      <c r="PX15" s="2"/>
      <c r="PY15" s="2"/>
      <c r="PZ15" s="2"/>
      <c r="QA15" s="2"/>
      <c r="QB15" s="2"/>
      <c r="QC15" s="2"/>
      <c r="QD15" s="2"/>
      <c r="QE15" s="2"/>
      <c r="QF15" s="2"/>
      <c r="QG15" s="2"/>
      <c r="QH15" s="2"/>
      <c r="QI15" s="2"/>
      <c r="QJ15" s="2"/>
      <c r="QK15" s="2"/>
      <c r="QL15" s="2"/>
      <c r="QM15" s="2"/>
      <c r="QN15" s="2"/>
      <c r="QO15" s="2"/>
      <c r="QP15" s="2"/>
      <c r="QQ15" s="2"/>
      <c r="QR15" s="2"/>
      <c r="QS15" s="2"/>
      <c r="QT15" s="2"/>
      <c r="QU15" s="2"/>
      <c r="QV15" s="2"/>
      <c r="QW15" s="2"/>
      <c r="QX15" s="2"/>
      <c r="QY15" s="2"/>
      <c r="QZ15" s="2"/>
      <c r="RA15" s="2"/>
      <c r="RB15" s="2"/>
      <c r="RC15" s="2"/>
      <c r="RD15" s="2"/>
      <c r="RE15" s="2"/>
      <c r="RF15" s="2"/>
      <c r="RG15" s="2"/>
      <c r="RH15" s="2"/>
      <c r="RI15" s="2"/>
      <c r="RJ15" s="2"/>
      <c r="RK15" s="2"/>
      <c r="RL15" s="2"/>
      <c r="RM15" s="2"/>
      <c r="RN15" s="2"/>
      <c r="RO15" s="2"/>
      <c r="RP15" s="2"/>
      <c r="RQ15" s="2"/>
      <c r="RR15" s="2"/>
      <c r="RS15" s="2"/>
      <c r="RT15" s="2"/>
      <c r="RU15" s="2"/>
      <c r="RV15" s="2"/>
      <c r="RW15" s="2"/>
      <c r="RX15" s="2"/>
      <c r="RY15" s="2"/>
      <c r="RZ15" s="2"/>
      <c r="SA15" s="2"/>
      <c r="SB15" s="2"/>
      <c r="SC15" s="2"/>
      <c r="SD15" s="2"/>
      <c r="SE15" s="2"/>
      <c r="SF15" s="2"/>
      <c r="SG15" s="2"/>
      <c r="SH15" s="2"/>
      <c r="SI15" s="2"/>
    </row>
    <row r="16" spans="1:503">
      <c r="A16" s="62"/>
      <c r="B16" s="57" t="s">
        <v>175</v>
      </c>
      <c r="C16" s="57"/>
      <c r="D16" s="47"/>
      <c r="E16" s="47"/>
      <c r="F16" s="47"/>
      <c r="G16" s="47"/>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row>
    <row r="17" spans="1:503">
      <c r="A17" s="62"/>
      <c r="B17" s="43" t="s">
        <v>178</v>
      </c>
      <c r="C17" s="43" t="s">
        <v>176</v>
      </c>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2"/>
      <c r="KN17" s="2"/>
      <c r="KO17" s="2"/>
      <c r="KP17" s="2"/>
      <c r="KQ17" s="2"/>
      <c r="KR17" s="2"/>
      <c r="KS17" s="2"/>
      <c r="KT17" s="2"/>
      <c r="KU17" s="2"/>
      <c r="KV17" s="2"/>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2"/>
      <c r="MU17" s="2"/>
      <c r="MV17" s="2"/>
      <c r="MW17" s="2"/>
      <c r="MX17" s="2"/>
      <c r="MY17" s="2"/>
      <c r="MZ17" s="2"/>
      <c r="NA17" s="2"/>
      <c r="NB17" s="2"/>
      <c r="NC17" s="2"/>
      <c r="ND17" s="2"/>
      <c r="NE17" s="2"/>
      <c r="NF17" s="2"/>
      <c r="NG17" s="2"/>
      <c r="NH17" s="2"/>
      <c r="NI17" s="2"/>
      <c r="NJ17" s="2"/>
      <c r="NK17" s="2"/>
      <c r="NL17" s="2"/>
      <c r="NM17" s="2"/>
      <c r="NN17" s="2"/>
      <c r="NO17" s="2"/>
      <c r="NP17" s="2"/>
      <c r="NQ17" s="2"/>
      <c r="NR17" s="2"/>
      <c r="NS17" s="2"/>
      <c r="NT17" s="2"/>
      <c r="NU17" s="2"/>
      <c r="NV17" s="2"/>
      <c r="NW17" s="2"/>
      <c r="NX17" s="2"/>
      <c r="NY17" s="2"/>
      <c r="NZ17" s="2"/>
      <c r="OA17" s="2"/>
      <c r="OB17" s="2"/>
      <c r="OC17" s="2"/>
      <c r="OD17" s="2"/>
      <c r="OE17" s="2"/>
      <c r="OF17" s="2"/>
      <c r="OG17" s="2"/>
      <c r="OH17" s="2"/>
      <c r="OI17" s="2"/>
      <c r="OJ17" s="2"/>
      <c r="OK17" s="2"/>
      <c r="OL17" s="2"/>
      <c r="OM17" s="2"/>
      <c r="ON17" s="2"/>
      <c r="OO17" s="2"/>
      <c r="OP17" s="2"/>
      <c r="OQ17" s="2"/>
      <c r="OR17" s="2"/>
      <c r="OS17" s="2"/>
      <c r="OT17" s="2"/>
      <c r="OU17" s="2"/>
      <c r="OV17" s="2"/>
      <c r="OW17" s="2"/>
      <c r="OX17" s="2"/>
      <c r="OY17" s="2"/>
      <c r="OZ17" s="2"/>
      <c r="PA17" s="2"/>
      <c r="PB17" s="2"/>
      <c r="PC17" s="2"/>
      <c r="PD17" s="2"/>
      <c r="PE17" s="2"/>
      <c r="PF17" s="2"/>
      <c r="PG17" s="2"/>
      <c r="PH17" s="2"/>
      <c r="PI17" s="2"/>
      <c r="PJ17" s="2"/>
      <c r="PK17" s="2"/>
      <c r="PL17" s="2"/>
      <c r="PM17" s="2"/>
      <c r="PN17" s="2"/>
      <c r="PO17" s="2"/>
      <c r="PP17" s="2"/>
      <c r="PQ17" s="2"/>
      <c r="PR17" s="2"/>
      <c r="PS17" s="2"/>
      <c r="PT17" s="2"/>
      <c r="PU17" s="2"/>
      <c r="PV17" s="2"/>
      <c r="PW17" s="2"/>
      <c r="PX17" s="2"/>
      <c r="PY17" s="2"/>
      <c r="PZ17" s="2"/>
      <c r="QA17" s="2"/>
      <c r="QB17" s="2"/>
      <c r="QC17" s="2"/>
      <c r="QD17" s="2"/>
      <c r="QE17" s="2"/>
      <c r="QF17" s="2"/>
      <c r="QG17" s="2"/>
      <c r="QH17" s="2"/>
      <c r="QI17" s="2"/>
      <c r="QJ17" s="2"/>
      <c r="QK17" s="2"/>
      <c r="QL17" s="2"/>
      <c r="QM17" s="2"/>
      <c r="QN17" s="2"/>
      <c r="QO17" s="2"/>
      <c r="QP17" s="2"/>
      <c r="QQ17" s="2"/>
      <c r="QR17" s="2"/>
      <c r="QS17" s="2"/>
      <c r="QT17" s="2"/>
      <c r="QU17" s="2"/>
      <c r="QV17" s="2"/>
      <c r="QW17" s="2"/>
      <c r="QX17" s="2"/>
      <c r="QY17" s="2"/>
      <c r="QZ17" s="2"/>
      <c r="RA17" s="2"/>
      <c r="RB17" s="2"/>
      <c r="RC17" s="2"/>
      <c r="RD17" s="2"/>
      <c r="RE17" s="2"/>
      <c r="RF17" s="2"/>
      <c r="RG17" s="2"/>
      <c r="RH17" s="2"/>
      <c r="RI17" s="2"/>
      <c r="RJ17" s="2"/>
      <c r="RK17" s="2"/>
      <c r="RL17" s="2"/>
      <c r="RM17" s="2"/>
      <c r="RN17" s="2"/>
      <c r="RO17" s="2"/>
      <c r="RP17" s="2"/>
      <c r="RQ17" s="2"/>
      <c r="RR17" s="2"/>
      <c r="RS17" s="2"/>
      <c r="RT17" s="2"/>
      <c r="RU17" s="2"/>
      <c r="RV17" s="2"/>
      <c r="RW17" s="2"/>
      <c r="RX17" s="2"/>
      <c r="RY17" s="2"/>
      <c r="RZ17" s="2"/>
      <c r="SA17" s="2"/>
      <c r="SB17" s="2"/>
      <c r="SC17" s="2"/>
      <c r="SD17" s="2"/>
      <c r="SE17" s="2"/>
      <c r="SF17" s="2"/>
      <c r="SG17" s="2"/>
      <c r="SH17" s="2"/>
      <c r="SI17" s="2"/>
    </row>
    <row r="18" spans="1:503">
      <c r="A18" s="62"/>
      <c r="B18" s="43" t="s">
        <v>179</v>
      </c>
      <c r="C18" s="43" t="s">
        <v>177</v>
      </c>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2"/>
      <c r="KN18" s="2"/>
      <c r="KO18" s="2"/>
      <c r="KP18" s="2"/>
      <c r="KQ18" s="2"/>
      <c r="KR18" s="2"/>
      <c r="KS18" s="2"/>
      <c r="KT18" s="2"/>
      <c r="KU18" s="2"/>
      <c r="KV18" s="2"/>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2"/>
      <c r="MU18" s="2"/>
      <c r="MV18" s="2"/>
      <c r="MW18" s="2"/>
      <c r="MX18" s="2"/>
      <c r="MY18" s="2"/>
      <c r="MZ18" s="2"/>
      <c r="NA18" s="2"/>
      <c r="NB18" s="2"/>
      <c r="NC18" s="2"/>
      <c r="ND18" s="2"/>
      <c r="NE18" s="2"/>
      <c r="NF18" s="2"/>
      <c r="NG18" s="2"/>
      <c r="NH18" s="2"/>
      <c r="NI18" s="2"/>
      <c r="NJ18" s="2"/>
      <c r="NK18" s="2"/>
      <c r="NL18" s="2"/>
      <c r="NM18" s="2"/>
      <c r="NN18" s="2"/>
      <c r="NO18" s="2"/>
      <c r="NP18" s="2"/>
      <c r="NQ18" s="2"/>
      <c r="NR18" s="2"/>
      <c r="NS18" s="2"/>
      <c r="NT18" s="2"/>
      <c r="NU18" s="2"/>
      <c r="NV18" s="2"/>
      <c r="NW18" s="2"/>
      <c r="NX18" s="2"/>
      <c r="NY18" s="2"/>
      <c r="NZ18" s="2"/>
      <c r="OA18" s="2"/>
      <c r="OB18" s="2"/>
      <c r="OC18" s="2"/>
      <c r="OD18" s="2"/>
      <c r="OE18" s="2"/>
      <c r="OF18" s="2"/>
      <c r="OG18" s="2"/>
      <c r="OH18" s="2"/>
      <c r="OI18" s="2"/>
      <c r="OJ18" s="2"/>
      <c r="OK18" s="2"/>
      <c r="OL18" s="2"/>
      <c r="OM18" s="2"/>
      <c r="ON18" s="2"/>
      <c r="OO18" s="2"/>
      <c r="OP18" s="2"/>
      <c r="OQ18" s="2"/>
      <c r="OR18" s="2"/>
      <c r="OS18" s="2"/>
      <c r="OT18" s="2"/>
      <c r="OU18" s="2"/>
      <c r="OV18" s="2"/>
      <c r="OW18" s="2"/>
      <c r="OX18" s="2"/>
      <c r="OY18" s="2"/>
      <c r="OZ18" s="2"/>
      <c r="PA18" s="2"/>
      <c r="PB18" s="2"/>
      <c r="PC18" s="2"/>
      <c r="PD18" s="2"/>
      <c r="PE18" s="2"/>
      <c r="PF18" s="2"/>
      <c r="PG18" s="2"/>
      <c r="PH18" s="2"/>
      <c r="PI18" s="2"/>
      <c r="PJ18" s="2"/>
      <c r="PK18" s="2"/>
      <c r="PL18" s="2"/>
      <c r="PM18" s="2"/>
      <c r="PN18" s="2"/>
      <c r="PO18" s="2"/>
      <c r="PP18" s="2"/>
      <c r="PQ18" s="2"/>
      <c r="PR18" s="2"/>
      <c r="PS18" s="2"/>
      <c r="PT18" s="2"/>
      <c r="PU18" s="2"/>
      <c r="PV18" s="2"/>
      <c r="PW18" s="2"/>
      <c r="PX18" s="2"/>
      <c r="PY18" s="2"/>
      <c r="PZ18" s="2"/>
      <c r="QA18" s="2"/>
      <c r="QB18" s="2"/>
      <c r="QC18" s="2"/>
      <c r="QD18" s="2"/>
      <c r="QE18" s="2"/>
      <c r="QF18" s="2"/>
      <c r="QG18" s="2"/>
      <c r="QH18" s="2"/>
      <c r="QI18" s="2"/>
      <c r="QJ18" s="2"/>
      <c r="QK18" s="2"/>
      <c r="QL18" s="2"/>
      <c r="QM18" s="2"/>
      <c r="QN18" s="2"/>
      <c r="QO18" s="2"/>
      <c r="QP18" s="2"/>
      <c r="QQ18" s="2"/>
      <c r="QR18" s="2"/>
      <c r="QS18" s="2"/>
      <c r="QT18" s="2"/>
      <c r="QU18" s="2"/>
      <c r="QV18" s="2"/>
      <c r="QW18" s="2"/>
      <c r="QX18" s="2"/>
      <c r="QY18" s="2"/>
      <c r="QZ18" s="2"/>
      <c r="RA18" s="2"/>
      <c r="RB18" s="2"/>
      <c r="RC18" s="2"/>
      <c r="RD18" s="2"/>
      <c r="RE18" s="2"/>
      <c r="RF18" s="2"/>
      <c r="RG18" s="2"/>
      <c r="RH18" s="2"/>
      <c r="RI18" s="2"/>
      <c r="RJ18" s="2"/>
      <c r="RK18" s="2"/>
      <c r="RL18" s="2"/>
      <c r="RM18" s="2"/>
      <c r="RN18" s="2"/>
      <c r="RO18" s="2"/>
      <c r="RP18" s="2"/>
      <c r="RQ18" s="2"/>
      <c r="RR18" s="2"/>
      <c r="RS18" s="2"/>
      <c r="RT18" s="2"/>
      <c r="RU18" s="2"/>
      <c r="RV18" s="2"/>
      <c r="RW18" s="2"/>
      <c r="RX18" s="2"/>
      <c r="RY18" s="2"/>
      <c r="RZ18" s="2"/>
      <c r="SA18" s="2"/>
      <c r="SB18" s="2"/>
      <c r="SC18" s="2"/>
      <c r="SD18" s="2"/>
      <c r="SE18" s="2"/>
      <c r="SF18" s="2"/>
      <c r="SG18" s="2"/>
      <c r="SH18" s="2"/>
      <c r="SI18" s="2"/>
    </row>
    <row r="19" spans="1:503">
      <c r="A19" s="62"/>
      <c r="B19" s="43" t="s">
        <v>181</v>
      </c>
      <c r="C19" s="43" t="s">
        <v>180</v>
      </c>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2"/>
      <c r="NH19" s="2"/>
      <c r="NI19" s="2"/>
      <c r="NJ19" s="2"/>
      <c r="NK19" s="2"/>
      <c r="NL19" s="2"/>
      <c r="NM19" s="2"/>
      <c r="NN19" s="2"/>
      <c r="NO19" s="2"/>
      <c r="NP19" s="2"/>
      <c r="NQ19" s="2"/>
      <c r="NR19" s="2"/>
      <c r="NS19" s="2"/>
      <c r="NT19" s="2"/>
      <c r="NU19" s="2"/>
      <c r="NV19" s="2"/>
      <c r="NW19" s="2"/>
      <c r="NX19" s="2"/>
      <c r="NY19" s="2"/>
      <c r="NZ19" s="2"/>
      <c r="OA19" s="2"/>
      <c r="OB19" s="2"/>
      <c r="OC19" s="2"/>
      <c r="OD19" s="2"/>
      <c r="OE19" s="2"/>
      <c r="OF19" s="2"/>
      <c r="OG19" s="2"/>
      <c r="OH19" s="2"/>
      <c r="OI19" s="2"/>
      <c r="OJ19" s="2"/>
      <c r="OK19" s="2"/>
      <c r="OL19" s="2"/>
      <c r="OM19" s="2"/>
      <c r="ON19" s="2"/>
      <c r="OO19" s="2"/>
      <c r="OP19" s="2"/>
      <c r="OQ19" s="2"/>
      <c r="OR19" s="2"/>
      <c r="OS19" s="2"/>
      <c r="OT19" s="2"/>
      <c r="OU19" s="2"/>
      <c r="OV19" s="2"/>
      <c r="OW19" s="2"/>
      <c r="OX19" s="2"/>
      <c r="OY19" s="2"/>
      <c r="OZ19" s="2"/>
      <c r="PA19" s="2"/>
      <c r="PB19" s="2"/>
      <c r="PC19" s="2"/>
      <c r="PD19" s="2"/>
      <c r="PE19" s="2"/>
      <c r="PF19" s="2"/>
      <c r="PG19" s="2"/>
      <c r="PH19" s="2"/>
      <c r="PI19" s="2"/>
      <c r="PJ19" s="2"/>
      <c r="PK19" s="2"/>
      <c r="PL19" s="2"/>
      <c r="PM19" s="2"/>
      <c r="PN19" s="2"/>
      <c r="PO19" s="2"/>
      <c r="PP19" s="2"/>
      <c r="PQ19" s="2"/>
      <c r="PR19" s="2"/>
      <c r="PS19" s="2"/>
      <c r="PT19" s="2"/>
      <c r="PU19" s="2"/>
      <c r="PV19" s="2"/>
      <c r="PW19" s="2"/>
      <c r="PX19" s="2"/>
      <c r="PY19" s="2"/>
      <c r="PZ19" s="2"/>
      <c r="QA19" s="2"/>
      <c r="QB19" s="2"/>
      <c r="QC19" s="2"/>
      <c r="QD19" s="2"/>
      <c r="QE19" s="2"/>
      <c r="QF19" s="2"/>
      <c r="QG19" s="2"/>
      <c r="QH19" s="2"/>
      <c r="QI19" s="2"/>
      <c r="QJ19" s="2"/>
      <c r="QK19" s="2"/>
      <c r="QL19" s="2"/>
      <c r="QM19" s="2"/>
      <c r="QN19" s="2"/>
      <c r="QO19" s="2"/>
      <c r="QP19" s="2"/>
      <c r="QQ19" s="2"/>
      <c r="QR19" s="2"/>
      <c r="QS19" s="2"/>
      <c r="QT19" s="2"/>
      <c r="QU19" s="2"/>
      <c r="QV19" s="2"/>
      <c r="QW19" s="2"/>
      <c r="QX19" s="2"/>
      <c r="QY19" s="2"/>
      <c r="QZ19" s="2"/>
      <c r="RA19" s="2"/>
      <c r="RB19" s="2"/>
      <c r="RC19" s="2"/>
      <c r="RD19" s="2"/>
      <c r="RE19" s="2"/>
      <c r="RF19" s="2"/>
      <c r="RG19" s="2"/>
      <c r="RH19" s="2"/>
      <c r="RI19" s="2"/>
      <c r="RJ19" s="2"/>
      <c r="RK19" s="2"/>
      <c r="RL19" s="2"/>
      <c r="RM19" s="2"/>
      <c r="RN19" s="2"/>
      <c r="RO19" s="2"/>
      <c r="RP19" s="2"/>
      <c r="RQ19" s="2"/>
      <c r="RR19" s="2"/>
      <c r="RS19" s="2"/>
      <c r="RT19" s="2"/>
      <c r="RU19" s="2"/>
      <c r="RV19" s="2"/>
      <c r="RW19" s="2"/>
      <c r="RX19" s="2"/>
      <c r="RY19" s="2"/>
      <c r="RZ19" s="2"/>
      <c r="SA19" s="2"/>
      <c r="SB19" s="2"/>
      <c r="SC19" s="2"/>
      <c r="SD19" s="2"/>
      <c r="SE19" s="2"/>
      <c r="SF19" s="2"/>
      <c r="SG19" s="2"/>
      <c r="SH19" s="2"/>
      <c r="SI19" s="2"/>
    </row>
    <row r="20" spans="1:503">
      <c r="A20" s="59" t="s">
        <v>182</v>
      </c>
      <c r="B20" s="58" t="s">
        <v>183</v>
      </c>
      <c r="C20" s="45" t="s">
        <v>159</v>
      </c>
      <c r="D20" s="33"/>
      <c r="E20" s="33"/>
      <c r="F20" s="33"/>
      <c r="G20" s="33"/>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2"/>
      <c r="NH20" s="2"/>
      <c r="NI20" s="2"/>
      <c r="NJ20" s="2"/>
      <c r="NK20" s="2"/>
      <c r="NL20" s="2"/>
      <c r="NM20" s="2"/>
      <c r="NN20" s="2"/>
      <c r="NO20" s="2"/>
      <c r="NP20" s="2"/>
      <c r="NQ20" s="2"/>
      <c r="NR20" s="2"/>
      <c r="NS20" s="2"/>
      <c r="NT20" s="2"/>
      <c r="NU20" s="2"/>
      <c r="NV20" s="2"/>
      <c r="NW20" s="2"/>
      <c r="NX20" s="2"/>
      <c r="NY20" s="2"/>
      <c r="NZ20" s="2"/>
      <c r="OA20" s="2"/>
      <c r="OB20" s="2"/>
      <c r="OC20" s="2"/>
      <c r="OD20" s="2"/>
      <c r="OE20" s="2"/>
      <c r="OF20" s="2"/>
      <c r="OG20" s="2"/>
      <c r="OH20" s="2"/>
      <c r="OI20" s="2"/>
      <c r="OJ20" s="2"/>
      <c r="OK20" s="2"/>
      <c r="OL20" s="2"/>
      <c r="OM20" s="2"/>
      <c r="ON20" s="2"/>
      <c r="OO20" s="2"/>
      <c r="OP20" s="2"/>
      <c r="OQ20" s="2"/>
      <c r="OR20" s="2"/>
      <c r="OS20" s="2"/>
      <c r="OT20" s="2"/>
      <c r="OU20" s="2"/>
      <c r="OV20" s="2"/>
      <c r="OW20" s="2"/>
      <c r="OX20" s="2"/>
      <c r="OY20" s="2"/>
      <c r="OZ20" s="2"/>
      <c r="PA20" s="2"/>
      <c r="PB20" s="2"/>
      <c r="PC20" s="2"/>
      <c r="PD20" s="2"/>
      <c r="PE20" s="2"/>
      <c r="PF20" s="2"/>
      <c r="PG20" s="2"/>
      <c r="PH20" s="2"/>
      <c r="PI20" s="2"/>
      <c r="PJ20" s="2"/>
      <c r="PK20" s="2"/>
      <c r="PL20" s="2"/>
      <c r="PM20" s="2"/>
      <c r="PN20" s="2"/>
      <c r="PO20" s="2"/>
      <c r="PP20" s="2"/>
      <c r="PQ20" s="2"/>
      <c r="PR20" s="2"/>
      <c r="PS20" s="2"/>
      <c r="PT20" s="2"/>
      <c r="PU20" s="2"/>
      <c r="PV20" s="2"/>
      <c r="PW20" s="2"/>
      <c r="PX20" s="2"/>
      <c r="PY20" s="2"/>
      <c r="PZ20" s="2"/>
      <c r="QA20" s="2"/>
      <c r="QB20" s="2"/>
      <c r="QC20" s="2"/>
      <c r="QD20" s="2"/>
      <c r="QE20" s="2"/>
      <c r="QF20" s="2"/>
      <c r="QG20" s="2"/>
      <c r="QH20" s="2"/>
      <c r="QI20" s="2"/>
      <c r="QJ20" s="2"/>
      <c r="QK20" s="2"/>
      <c r="QL20" s="2"/>
      <c r="QM20" s="2"/>
      <c r="QN20" s="2"/>
      <c r="QO20" s="2"/>
      <c r="QP20" s="2"/>
      <c r="QQ20" s="2"/>
      <c r="QR20" s="2"/>
      <c r="QS20" s="2"/>
      <c r="QT20" s="2"/>
      <c r="QU20" s="2"/>
      <c r="QV20" s="2"/>
      <c r="QW20" s="2"/>
      <c r="QX20" s="2"/>
      <c r="QY20" s="2"/>
      <c r="QZ20" s="2"/>
      <c r="RA20" s="2"/>
      <c r="RB20" s="2"/>
      <c r="RC20" s="2"/>
      <c r="RD20" s="2"/>
      <c r="RE20" s="2"/>
      <c r="RF20" s="2"/>
      <c r="RG20" s="2"/>
      <c r="RH20" s="2"/>
      <c r="RI20" s="2"/>
      <c r="RJ20" s="2"/>
      <c r="RK20" s="2"/>
      <c r="RL20" s="2"/>
      <c r="RM20" s="2"/>
      <c r="RN20" s="2"/>
      <c r="RO20" s="2"/>
      <c r="RP20" s="2"/>
      <c r="RQ20" s="2"/>
      <c r="RR20" s="2"/>
      <c r="RS20" s="2"/>
      <c r="RT20" s="2"/>
      <c r="RU20" s="2"/>
      <c r="RV20" s="2"/>
      <c r="RW20" s="2"/>
      <c r="RX20" s="2"/>
      <c r="RY20" s="2"/>
      <c r="RZ20" s="2"/>
      <c r="SA20" s="2"/>
      <c r="SB20" s="2"/>
      <c r="SC20" s="2"/>
      <c r="SD20" s="2"/>
      <c r="SE20" s="2"/>
      <c r="SF20" s="2"/>
      <c r="SG20" s="2"/>
      <c r="SH20" s="2"/>
      <c r="SI20" s="2"/>
    </row>
    <row r="21" spans="1:503">
      <c r="A21" s="59"/>
      <c r="B21" s="58"/>
      <c r="C21" s="45" t="s">
        <v>160</v>
      </c>
      <c r="D21" s="33"/>
      <c r="E21" s="33"/>
      <c r="F21" s="33"/>
      <c r="G21" s="33"/>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2"/>
      <c r="NI21" s="2"/>
      <c r="NJ21" s="2"/>
      <c r="NK21" s="2"/>
      <c r="NL21" s="2"/>
      <c r="NM21" s="2"/>
      <c r="NN21" s="2"/>
      <c r="NO21" s="2"/>
      <c r="NP21" s="2"/>
      <c r="NQ21" s="2"/>
      <c r="NR21" s="2"/>
      <c r="NS21" s="2"/>
      <c r="NT21" s="2"/>
      <c r="NU21" s="2"/>
      <c r="NV21" s="2"/>
      <c r="NW21" s="2"/>
      <c r="NX21" s="2"/>
      <c r="NY21" s="2"/>
      <c r="NZ21" s="2"/>
      <c r="OA21" s="2"/>
      <c r="OB21" s="2"/>
      <c r="OC21" s="2"/>
      <c r="OD21" s="2"/>
      <c r="OE21" s="2"/>
      <c r="OF21" s="2"/>
      <c r="OG21" s="2"/>
      <c r="OH21" s="2"/>
      <c r="OI21" s="2"/>
      <c r="OJ21" s="2"/>
      <c r="OK21" s="2"/>
      <c r="OL21" s="2"/>
      <c r="OM21" s="2"/>
      <c r="ON21" s="2"/>
      <c r="OO21" s="2"/>
      <c r="OP21" s="2"/>
      <c r="OQ21" s="2"/>
      <c r="OR21" s="2"/>
      <c r="OS21" s="2"/>
      <c r="OT21" s="2"/>
      <c r="OU21" s="2"/>
      <c r="OV21" s="2"/>
      <c r="OW21" s="2"/>
      <c r="OX21" s="2"/>
      <c r="OY21" s="2"/>
      <c r="OZ21" s="2"/>
      <c r="PA21" s="2"/>
      <c r="PB21" s="2"/>
      <c r="PC21" s="2"/>
      <c r="PD21" s="2"/>
      <c r="PE21" s="2"/>
      <c r="PF21" s="2"/>
      <c r="PG21" s="2"/>
      <c r="PH21" s="2"/>
      <c r="PI21" s="2"/>
      <c r="PJ21" s="2"/>
      <c r="PK21" s="2"/>
      <c r="PL21" s="2"/>
      <c r="PM21" s="2"/>
      <c r="PN21" s="2"/>
      <c r="PO21" s="2"/>
      <c r="PP21" s="2"/>
      <c r="PQ21" s="2"/>
      <c r="PR21" s="2"/>
      <c r="PS21" s="2"/>
      <c r="PT21" s="2"/>
      <c r="PU21" s="2"/>
      <c r="PV21" s="2"/>
      <c r="PW21" s="2"/>
      <c r="PX21" s="2"/>
      <c r="PY21" s="2"/>
      <c r="PZ21" s="2"/>
      <c r="QA21" s="2"/>
      <c r="QB21" s="2"/>
      <c r="QC21" s="2"/>
      <c r="QD21" s="2"/>
      <c r="QE21" s="2"/>
      <c r="QF21" s="2"/>
      <c r="QG21" s="2"/>
      <c r="QH21" s="2"/>
      <c r="QI21" s="2"/>
      <c r="QJ21" s="2"/>
      <c r="QK21" s="2"/>
      <c r="QL21" s="2"/>
      <c r="QM21" s="2"/>
      <c r="QN21" s="2"/>
      <c r="QO21" s="2"/>
      <c r="QP21" s="2"/>
      <c r="QQ21" s="2"/>
      <c r="QR21" s="2"/>
      <c r="QS21" s="2"/>
      <c r="QT21" s="2"/>
      <c r="QU21" s="2"/>
      <c r="QV21" s="2"/>
      <c r="QW21" s="2"/>
      <c r="QX21" s="2"/>
      <c r="QY21" s="2"/>
      <c r="QZ21" s="2"/>
      <c r="RA21" s="2"/>
      <c r="RB21" s="2"/>
      <c r="RC21" s="2"/>
      <c r="RD21" s="2"/>
      <c r="RE21" s="2"/>
      <c r="RF21" s="2"/>
      <c r="RG21" s="2"/>
      <c r="RH21" s="2"/>
      <c r="RI21" s="2"/>
      <c r="RJ21" s="2"/>
      <c r="RK21" s="2"/>
      <c r="RL21" s="2"/>
      <c r="RM21" s="2"/>
      <c r="RN21" s="2"/>
      <c r="RO21" s="2"/>
      <c r="RP21" s="2"/>
      <c r="RQ21" s="2"/>
      <c r="RR21" s="2"/>
      <c r="RS21" s="2"/>
      <c r="RT21" s="2"/>
      <c r="RU21" s="2"/>
      <c r="RV21" s="2"/>
      <c r="RW21" s="2"/>
      <c r="RX21" s="2"/>
      <c r="RY21" s="2"/>
      <c r="RZ21" s="2"/>
      <c r="SA21" s="2"/>
      <c r="SB21" s="2"/>
      <c r="SC21" s="2"/>
      <c r="SD21" s="2"/>
      <c r="SE21" s="2"/>
      <c r="SF21" s="2"/>
      <c r="SG21" s="2"/>
      <c r="SH21" s="2"/>
      <c r="SI21" s="2"/>
    </row>
    <row r="22" spans="1:503">
      <c r="A22" s="59"/>
      <c r="B22" s="58"/>
      <c r="C22" s="46" t="s">
        <v>199</v>
      </c>
      <c r="D22" s="33"/>
      <c r="E22" s="33"/>
      <c r="F22" s="33"/>
      <c r="G22" s="33"/>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2"/>
      <c r="NI22" s="2"/>
      <c r="NJ22" s="2"/>
      <c r="NK22" s="2"/>
      <c r="NL22" s="2"/>
      <c r="NM22" s="2"/>
      <c r="NN22" s="2"/>
      <c r="NO22" s="2"/>
      <c r="NP22" s="2"/>
      <c r="NQ22" s="2"/>
      <c r="NR22" s="2"/>
      <c r="NS22" s="2"/>
      <c r="NT22" s="2"/>
      <c r="NU22" s="2"/>
      <c r="NV22" s="2"/>
      <c r="NW22" s="2"/>
      <c r="NX22" s="2"/>
      <c r="NY22" s="2"/>
      <c r="NZ22" s="2"/>
      <c r="OA22" s="2"/>
      <c r="OB22" s="2"/>
      <c r="OC22" s="2"/>
      <c r="OD22" s="2"/>
      <c r="OE22" s="2"/>
      <c r="OF22" s="2"/>
      <c r="OG22" s="2"/>
      <c r="OH22" s="2"/>
      <c r="OI22" s="2"/>
      <c r="OJ22" s="2"/>
      <c r="OK22" s="2"/>
      <c r="OL22" s="2"/>
      <c r="OM22" s="2"/>
      <c r="ON22" s="2"/>
      <c r="OO22" s="2"/>
      <c r="OP22" s="2"/>
      <c r="OQ22" s="2"/>
      <c r="OR22" s="2"/>
      <c r="OS22" s="2"/>
      <c r="OT22" s="2"/>
      <c r="OU22" s="2"/>
      <c r="OV22" s="2"/>
      <c r="OW22" s="2"/>
      <c r="OX22" s="2"/>
      <c r="OY22" s="2"/>
      <c r="OZ22" s="2"/>
      <c r="PA22" s="2"/>
      <c r="PB22" s="2"/>
      <c r="PC22" s="2"/>
      <c r="PD22" s="2"/>
      <c r="PE22" s="2"/>
      <c r="PF22" s="2"/>
      <c r="PG22" s="2"/>
      <c r="PH22" s="2"/>
      <c r="PI22" s="2"/>
      <c r="PJ22" s="2"/>
      <c r="PK22" s="2"/>
      <c r="PL22" s="2"/>
      <c r="PM22" s="2"/>
      <c r="PN22" s="2"/>
      <c r="PO22" s="2"/>
      <c r="PP22" s="2"/>
      <c r="PQ22" s="2"/>
      <c r="PR22" s="2"/>
      <c r="PS22" s="2"/>
      <c r="PT22" s="2"/>
      <c r="PU22" s="2"/>
      <c r="PV22" s="2"/>
      <c r="PW22" s="2"/>
      <c r="PX22" s="2"/>
      <c r="PY22" s="2"/>
      <c r="PZ22" s="2"/>
      <c r="QA22" s="2"/>
      <c r="QB22" s="2"/>
      <c r="QC22" s="2"/>
      <c r="QD22" s="2"/>
      <c r="QE22" s="2"/>
      <c r="QF22" s="2"/>
      <c r="QG22" s="2"/>
      <c r="QH22" s="2"/>
      <c r="QI22" s="2"/>
      <c r="QJ22" s="2"/>
      <c r="QK22" s="2"/>
      <c r="QL22" s="2"/>
      <c r="QM22" s="2"/>
      <c r="QN22" s="2"/>
      <c r="QO22" s="2"/>
      <c r="QP22" s="2"/>
      <c r="QQ22" s="2"/>
      <c r="QR22" s="2"/>
      <c r="QS22" s="2"/>
      <c r="QT22" s="2"/>
      <c r="QU22" s="2"/>
      <c r="QV22" s="2"/>
      <c r="QW22" s="2"/>
      <c r="QX22" s="2"/>
      <c r="QY22" s="2"/>
      <c r="QZ22" s="2"/>
      <c r="RA22" s="2"/>
      <c r="RB22" s="2"/>
      <c r="RC22" s="2"/>
      <c r="RD22" s="2"/>
      <c r="RE22" s="2"/>
      <c r="RF22" s="2"/>
      <c r="RG22" s="2"/>
      <c r="RH22" s="2"/>
      <c r="RI22" s="2"/>
      <c r="RJ22" s="2"/>
      <c r="RK22" s="2"/>
      <c r="RL22" s="2"/>
      <c r="RM22" s="2"/>
      <c r="RN22" s="2"/>
      <c r="RO22" s="2"/>
      <c r="RP22" s="2"/>
      <c r="RQ22" s="2"/>
      <c r="RR22" s="2"/>
      <c r="RS22" s="2"/>
      <c r="RT22" s="2"/>
      <c r="RU22" s="2"/>
      <c r="RV22" s="2"/>
      <c r="RW22" s="2"/>
      <c r="RX22" s="2"/>
      <c r="RY22" s="2"/>
      <c r="RZ22" s="2"/>
      <c r="SA22" s="2"/>
      <c r="SB22" s="2"/>
      <c r="SC22" s="2"/>
      <c r="SD22" s="2"/>
      <c r="SE22" s="2"/>
      <c r="SF22" s="2"/>
      <c r="SG22" s="2"/>
      <c r="SH22" s="2"/>
      <c r="SI22" s="2"/>
    </row>
    <row r="23" spans="1:503">
      <c r="A23" s="59"/>
      <c r="B23" s="58"/>
      <c r="C23" s="45" t="s">
        <v>162</v>
      </c>
      <c r="D23" s="33"/>
      <c r="E23" s="33"/>
      <c r="F23" s="33"/>
      <c r="G23" s="33"/>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2"/>
      <c r="NI23" s="2"/>
      <c r="NJ23" s="2"/>
      <c r="NK23" s="2"/>
      <c r="NL23" s="2"/>
      <c r="NM23" s="2"/>
      <c r="NN23" s="2"/>
      <c r="NO23" s="2"/>
      <c r="NP23" s="2"/>
      <c r="NQ23" s="2"/>
      <c r="NR23" s="2"/>
      <c r="NS23" s="2"/>
      <c r="NT23" s="2"/>
      <c r="NU23" s="2"/>
      <c r="NV23" s="2"/>
      <c r="NW23" s="2"/>
      <c r="NX23" s="2"/>
      <c r="NY23" s="2"/>
      <c r="NZ23" s="2"/>
      <c r="OA23" s="2"/>
      <c r="OB23" s="2"/>
      <c r="OC23" s="2"/>
      <c r="OD23" s="2"/>
      <c r="OE23" s="2"/>
      <c r="OF23" s="2"/>
      <c r="OG23" s="2"/>
      <c r="OH23" s="2"/>
      <c r="OI23" s="2"/>
      <c r="OJ23" s="2"/>
      <c r="OK23" s="2"/>
      <c r="OL23" s="2"/>
      <c r="OM23" s="2"/>
      <c r="ON23" s="2"/>
      <c r="OO23" s="2"/>
      <c r="OP23" s="2"/>
      <c r="OQ23" s="2"/>
      <c r="OR23" s="2"/>
      <c r="OS23" s="2"/>
      <c r="OT23" s="2"/>
      <c r="OU23" s="2"/>
      <c r="OV23" s="2"/>
      <c r="OW23" s="2"/>
      <c r="OX23" s="2"/>
      <c r="OY23" s="2"/>
      <c r="OZ23" s="2"/>
      <c r="PA23" s="2"/>
      <c r="PB23" s="2"/>
      <c r="PC23" s="2"/>
      <c r="PD23" s="2"/>
      <c r="PE23" s="2"/>
      <c r="PF23" s="2"/>
      <c r="PG23" s="2"/>
      <c r="PH23" s="2"/>
      <c r="PI23" s="2"/>
      <c r="PJ23" s="2"/>
      <c r="PK23" s="2"/>
      <c r="PL23" s="2"/>
      <c r="PM23" s="2"/>
      <c r="PN23" s="2"/>
      <c r="PO23" s="2"/>
      <c r="PP23" s="2"/>
      <c r="PQ23" s="2"/>
      <c r="PR23" s="2"/>
      <c r="PS23" s="2"/>
      <c r="PT23" s="2"/>
      <c r="PU23" s="2"/>
      <c r="PV23" s="2"/>
      <c r="PW23" s="2"/>
      <c r="PX23" s="2"/>
      <c r="PY23" s="2"/>
      <c r="PZ23" s="2"/>
      <c r="QA23" s="2"/>
      <c r="QB23" s="2"/>
      <c r="QC23" s="2"/>
      <c r="QD23" s="2"/>
      <c r="QE23" s="2"/>
      <c r="QF23" s="2"/>
      <c r="QG23" s="2"/>
      <c r="QH23" s="2"/>
      <c r="QI23" s="2"/>
      <c r="QJ23" s="2"/>
      <c r="QK23" s="2"/>
      <c r="QL23" s="2"/>
      <c r="QM23" s="2"/>
      <c r="QN23" s="2"/>
      <c r="QO23" s="2"/>
      <c r="QP23" s="2"/>
      <c r="QQ23" s="2"/>
      <c r="QR23" s="2"/>
      <c r="QS23" s="2"/>
      <c r="QT23" s="2"/>
      <c r="QU23" s="2"/>
      <c r="QV23" s="2"/>
      <c r="QW23" s="2"/>
      <c r="QX23" s="2"/>
      <c r="QY23" s="2"/>
      <c r="QZ23" s="2"/>
      <c r="RA23" s="2"/>
      <c r="RB23" s="2"/>
      <c r="RC23" s="2"/>
      <c r="RD23" s="2"/>
      <c r="RE23" s="2"/>
      <c r="RF23" s="2"/>
      <c r="RG23" s="2"/>
      <c r="RH23" s="2"/>
      <c r="RI23" s="2"/>
      <c r="RJ23" s="2"/>
      <c r="RK23" s="2"/>
      <c r="RL23" s="2"/>
      <c r="RM23" s="2"/>
      <c r="RN23" s="2"/>
      <c r="RO23" s="2"/>
      <c r="RP23" s="2"/>
      <c r="RQ23" s="2"/>
      <c r="RR23" s="2"/>
      <c r="RS23" s="2"/>
      <c r="RT23" s="2"/>
      <c r="RU23" s="2"/>
      <c r="RV23" s="2"/>
      <c r="RW23" s="2"/>
      <c r="RX23" s="2"/>
      <c r="RY23" s="2"/>
      <c r="RZ23" s="2"/>
      <c r="SA23" s="2"/>
      <c r="SB23" s="2"/>
      <c r="SC23" s="2"/>
      <c r="SD23" s="2"/>
      <c r="SE23" s="2"/>
      <c r="SF23" s="2"/>
      <c r="SG23" s="2"/>
      <c r="SH23" s="2"/>
      <c r="SI23" s="2"/>
    </row>
    <row r="24" spans="1:503">
      <c r="A24" s="59"/>
      <c r="B24" s="58"/>
      <c r="C24" s="45" t="s">
        <v>163</v>
      </c>
      <c r="D24" s="33"/>
      <c r="E24" s="33"/>
      <c r="F24" s="33"/>
      <c r="G24" s="33"/>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2"/>
      <c r="NI24" s="2"/>
      <c r="NJ24" s="2"/>
      <c r="NK24" s="2"/>
      <c r="NL24" s="2"/>
      <c r="NM24" s="2"/>
      <c r="NN24" s="2"/>
      <c r="NO24" s="2"/>
      <c r="NP24" s="2"/>
      <c r="NQ24" s="2"/>
      <c r="NR24" s="2"/>
      <c r="NS24" s="2"/>
      <c r="NT24" s="2"/>
      <c r="NU24" s="2"/>
      <c r="NV24" s="2"/>
      <c r="NW24" s="2"/>
      <c r="NX24" s="2"/>
      <c r="NY24" s="2"/>
      <c r="NZ24" s="2"/>
      <c r="OA24" s="2"/>
      <c r="OB24" s="2"/>
      <c r="OC24" s="2"/>
      <c r="OD24" s="2"/>
      <c r="OE24" s="2"/>
      <c r="OF24" s="2"/>
      <c r="OG24" s="2"/>
      <c r="OH24" s="2"/>
      <c r="OI24" s="2"/>
      <c r="OJ24" s="2"/>
      <c r="OK24" s="2"/>
      <c r="OL24" s="2"/>
      <c r="OM24" s="2"/>
      <c r="ON24" s="2"/>
      <c r="OO24" s="2"/>
      <c r="OP24" s="2"/>
      <c r="OQ24" s="2"/>
      <c r="OR24" s="2"/>
      <c r="OS24" s="2"/>
      <c r="OT24" s="2"/>
      <c r="OU24" s="2"/>
      <c r="OV24" s="2"/>
      <c r="OW24" s="2"/>
      <c r="OX24" s="2"/>
      <c r="OY24" s="2"/>
      <c r="OZ24" s="2"/>
      <c r="PA24" s="2"/>
      <c r="PB24" s="2"/>
      <c r="PC24" s="2"/>
      <c r="PD24" s="2"/>
      <c r="PE24" s="2"/>
      <c r="PF24" s="2"/>
      <c r="PG24" s="2"/>
      <c r="PH24" s="2"/>
      <c r="PI24" s="2"/>
      <c r="PJ24" s="2"/>
      <c r="PK24" s="2"/>
      <c r="PL24" s="2"/>
      <c r="PM24" s="2"/>
      <c r="PN24" s="2"/>
      <c r="PO24" s="2"/>
      <c r="PP24" s="2"/>
      <c r="PQ24" s="2"/>
      <c r="PR24" s="2"/>
      <c r="PS24" s="2"/>
      <c r="PT24" s="2"/>
      <c r="PU24" s="2"/>
      <c r="PV24" s="2"/>
      <c r="PW24" s="2"/>
      <c r="PX24" s="2"/>
      <c r="PY24" s="2"/>
      <c r="PZ24" s="2"/>
      <c r="QA24" s="2"/>
      <c r="QB24" s="2"/>
      <c r="QC24" s="2"/>
      <c r="QD24" s="2"/>
      <c r="QE24" s="2"/>
      <c r="QF24" s="2"/>
      <c r="QG24" s="2"/>
      <c r="QH24" s="2"/>
      <c r="QI24" s="2"/>
      <c r="QJ24" s="2"/>
      <c r="QK24" s="2"/>
      <c r="QL24" s="2"/>
      <c r="QM24" s="2"/>
      <c r="QN24" s="2"/>
      <c r="QO24" s="2"/>
      <c r="QP24" s="2"/>
      <c r="QQ24" s="2"/>
      <c r="QR24" s="2"/>
      <c r="QS24" s="2"/>
      <c r="QT24" s="2"/>
      <c r="QU24" s="2"/>
      <c r="QV24" s="2"/>
      <c r="QW24" s="2"/>
      <c r="QX24" s="2"/>
      <c r="QY24" s="2"/>
      <c r="QZ24" s="2"/>
      <c r="RA24" s="2"/>
      <c r="RB24" s="2"/>
      <c r="RC24" s="2"/>
      <c r="RD24" s="2"/>
      <c r="RE24" s="2"/>
      <c r="RF24" s="2"/>
      <c r="RG24" s="2"/>
      <c r="RH24" s="2"/>
      <c r="RI24" s="2"/>
      <c r="RJ24" s="2"/>
      <c r="RK24" s="2"/>
      <c r="RL24" s="2"/>
      <c r="RM24" s="2"/>
      <c r="RN24" s="2"/>
      <c r="RO24" s="2"/>
      <c r="RP24" s="2"/>
      <c r="RQ24" s="2"/>
      <c r="RR24" s="2"/>
      <c r="RS24" s="2"/>
      <c r="RT24" s="2"/>
      <c r="RU24" s="2"/>
      <c r="RV24" s="2"/>
      <c r="RW24" s="2"/>
      <c r="RX24" s="2"/>
      <c r="RY24" s="2"/>
      <c r="RZ24" s="2"/>
      <c r="SA24" s="2"/>
      <c r="SB24" s="2"/>
      <c r="SC24" s="2"/>
      <c r="SD24" s="2"/>
      <c r="SE24" s="2"/>
      <c r="SF24" s="2"/>
      <c r="SG24" s="2"/>
      <c r="SH24" s="2"/>
      <c r="SI24" s="2"/>
    </row>
    <row r="25" spans="1:503">
      <c r="A25" s="59"/>
      <c r="B25" s="61" t="s">
        <v>184</v>
      </c>
      <c r="C25" s="61"/>
      <c r="D25" s="47"/>
      <c r="E25" s="47"/>
      <c r="F25" s="47"/>
      <c r="G25" s="47"/>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2"/>
      <c r="NI25" s="2"/>
      <c r="NJ25" s="2"/>
      <c r="NK25" s="2"/>
      <c r="NL25" s="2"/>
      <c r="NM25" s="2"/>
      <c r="NN25" s="2"/>
      <c r="NO25" s="2"/>
      <c r="NP25" s="2"/>
      <c r="NQ25" s="2"/>
      <c r="NR25" s="2"/>
      <c r="NS25" s="2"/>
      <c r="NT25" s="2"/>
      <c r="NU25" s="2"/>
      <c r="NV25" s="2"/>
      <c r="NW25" s="2"/>
      <c r="NX25" s="2"/>
      <c r="NY25" s="2"/>
      <c r="NZ25" s="2"/>
      <c r="OA25" s="2"/>
      <c r="OB25" s="2"/>
      <c r="OC25" s="2"/>
      <c r="OD25" s="2"/>
      <c r="OE25" s="2"/>
      <c r="OF25" s="2"/>
      <c r="OG25" s="2"/>
      <c r="OH25" s="2"/>
      <c r="OI25" s="2"/>
      <c r="OJ25" s="2"/>
      <c r="OK25" s="2"/>
      <c r="OL25" s="2"/>
      <c r="OM25" s="2"/>
      <c r="ON25" s="2"/>
      <c r="OO25" s="2"/>
      <c r="OP25" s="2"/>
      <c r="OQ25" s="2"/>
      <c r="OR25" s="2"/>
      <c r="OS25" s="2"/>
      <c r="OT25" s="2"/>
      <c r="OU25" s="2"/>
      <c r="OV25" s="2"/>
      <c r="OW25" s="2"/>
      <c r="OX25" s="2"/>
      <c r="OY25" s="2"/>
      <c r="OZ25" s="2"/>
      <c r="PA25" s="2"/>
      <c r="PB25" s="2"/>
      <c r="PC25" s="2"/>
      <c r="PD25" s="2"/>
      <c r="PE25" s="2"/>
      <c r="PF25" s="2"/>
      <c r="PG25" s="2"/>
      <c r="PH25" s="2"/>
      <c r="PI25" s="2"/>
      <c r="PJ25" s="2"/>
      <c r="PK25" s="2"/>
      <c r="PL25" s="2"/>
      <c r="PM25" s="2"/>
      <c r="PN25" s="2"/>
      <c r="PO25" s="2"/>
      <c r="PP25" s="2"/>
      <c r="PQ25" s="2"/>
      <c r="PR25" s="2"/>
      <c r="PS25" s="2"/>
      <c r="PT25" s="2"/>
      <c r="PU25" s="2"/>
      <c r="PV25" s="2"/>
      <c r="PW25" s="2"/>
      <c r="PX25" s="2"/>
      <c r="PY25" s="2"/>
      <c r="PZ25" s="2"/>
      <c r="QA25" s="2"/>
      <c r="QB25" s="2"/>
      <c r="QC25" s="2"/>
      <c r="QD25" s="2"/>
      <c r="QE25" s="2"/>
      <c r="QF25" s="2"/>
      <c r="QG25" s="2"/>
      <c r="QH25" s="2"/>
      <c r="QI25" s="2"/>
      <c r="QJ25" s="2"/>
      <c r="QK25" s="2"/>
      <c r="QL25" s="2"/>
      <c r="QM25" s="2"/>
      <c r="QN25" s="2"/>
      <c r="QO25" s="2"/>
      <c r="QP25" s="2"/>
      <c r="QQ25" s="2"/>
      <c r="QR25" s="2"/>
      <c r="QS25" s="2"/>
      <c r="QT25" s="2"/>
      <c r="QU25" s="2"/>
      <c r="QV25" s="2"/>
      <c r="QW25" s="2"/>
      <c r="QX25" s="2"/>
      <c r="QY25" s="2"/>
      <c r="QZ25" s="2"/>
      <c r="RA25" s="2"/>
      <c r="RB25" s="2"/>
      <c r="RC25" s="2"/>
      <c r="RD25" s="2"/>
      <c r="RE25" s="2"/>
      <c r="RF25" s="2"/>
      <c r="RG25" s="2"/>
      <c r="RH25" s="2"/>
      <c r="RI25" s="2"/>
      <c r="RJ25" s="2"/>
      <c r="RK25" s="2"/>
      <c r="RL25" s="2"/>
      <c r="RM25" s="2"/>
      <c r="RN25" s="2"/>
      <c r="RO25" s="2"/>
      <c r="RP25" s="2"/>
      <c r="RQ25" s="2"/>
      <c r="RR25" s="2"/>
      <c r="RS25" s="2"/>
      <c r="RT25" s="2"/>
      <c r="RU25" s="2"/>
      <c r="RV25" s="2"/>
      <c r="RW25" s="2"/>
      <c r="RX25" s="2"/>
      <c r="RY25" s="2"/>
      <c r="RZ25" s="2"/>
      <c r="SA25" s="2"/>
      <c r="SB25" s="2"/>
      <c r="SC25" s="2"/>
      <c r="SD25" s="2"/>
      <c r="SE25" s="2"/>
      <c r="SF25" s="2"/>
      <c r="SG25" s="2"/>
      <c r="SH25" s="2"/>
      <c r="SI25" s="2"/>
    </row>
    <row r="26" spans="1:503">
      <c r="A26" s="59"/>
      <c r="B26" s="61" t="s">
        <v>185</v>
      </c>
      <c r="C26" s="61"/>
      <c r="D26" s="47"/>
      <c r="E26" s="47"/>
      <c r="F26" s="47"/>
      <c r="G26" s="47"/>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2"/>
      <c r="NI26" s="2"/>
      <c r="NJ26" s="2"/>
      <c r="NK26" s="2"/>
      <c r="NL26" s="2"/>
      <c r="NM26" s="2"/>
      <c r="NN26" s="2"/>
      <c r="NO26" s="2"/>
      <c r="NP26" s="2"/>
      <c r="NQ26" s="2"/>
      <c r="NR26" s="2"/>
      <c r="NS26" s="2"/>
      <c r="NT26" s="2"/>
      <c r="NU26" s="2"/>
      <c r="NV26" s="2"/>
      <c r="NW26" s="2"/>
      <c r="NX26" s="2"/>
      <c r="NY26" s="2"/>
      <c r="NZ26" s="2"/>
      <c r="OA26" s="2"/>
      <c r="OB26" s="2"/>
      <c r="OC26" s="2"/>
      <c r="OD26" s="2"/>
      <c r="OE26" s="2"/>
      <c r="OF26" s="2"/>
      <c r="OG26" s="2"/>
      <c r="OH26" s="2"/>
      <c r="OI26" s="2"/>
      <c r="OJ26" s="2"/>
      <c r="OK26" s="2"/>
      <c r="OL26" s="2"/>
      <c r="OM26" s="2"/>
      <c r="ON26" s="2"/>
      <c r="OO26" s="2"/>
      <c r="OP26" s="2"/>
      <c r="OQ26" s="2"/>
      <c r="OR26" s="2"/>
      <c r="OS26" s="2"/>
      <c r="OT26" s="2"/>
      <c r="OU26" s="2"/>
      <c r="OV26" s="2"/>
      <c r="OW26" s="2"/>
      <c r="OX26" s="2"/>
      <c r="OY26" s="2"/>
      <c r="OZ26" s="2"/>
      <c r="PA26" s="2"/>
      <c r="PB26" s="2"/>
      <c r="PC26" s="2"/>
      <c r="PD26" s="2"/>
      <c r="PE26" s="2"/>
      <c r="PF26" s="2"/>
      <c r="PG26" s="2"/>
      <c r="PH26" s="2"/>
      <c r="PI26" s="2"/>
      <c r="PJ26" s="2"/>
      <c r="PK26" s="2"/>
      <c r="PL26" s="2"/>
      <c r="PM26" s="2"/>
      <c r="PN26" s="2"/>
      <c r="PO26" s="2"/>
      <c r="PP26" s="2"/>
      <c r="PQ26" s="2"/>
      <c r="PR26" s="2"/>
      <c r="PS26" s="2"/>
      <c r="PT26" s="2"/>
      <c r="PU26" s="2"/>
      <c r="PV26" s="2"/>
      <c r="PW26" s="2"/>
      <c r="PX26" s="2"/>
      <c r="PY26" s="2"/>
      <c r="PZ26" s="2"/>
      <c r="QA26" s="2"/>
      <c r="QB26" s="2"/>
      <c r="QC26" s="2"/>
      <c r="QD26" s="2"/>
      <c r="QE26" s="2"/>
      <c r="QF26" s="2"/>
      <c r="QG26" s="2"/>
      <c r="QH26" s="2"/>
      <c r="QI26" s="2"/>
      <c r="QJ26" s="2"/>
      <c r="QK26" s="2"/>
      <c r="QL26" s="2"/>
      <c r="QM26" s="2"/>
      <c r="QN26" s="2"/>
      <c r="QO26" s="2"/>
      <c r="QP26" s="2"/>
      <c r="QQ26" s="2"/>
      <c r="QR26" s="2"/>
      <c r="QS26" s="2"/>
      <c r="QT26" s="2"/>
      <c r="QU26" s="2"/>
      <c r="QV26" s="2"/>
      <c r="QW26" s="2"/>
      <c r="QX26" s="2"/>
      <c r="QY26" s="2"/>
      <c r="QZ26" s="2"/>
      <c r="RA26" s="2"/>
      <c r="RB26" s="2"/>
      <c r="RC26" s="2"/>
      <c r="RD26" s="2"/>
      <c r="RE26" s="2"/>
      <c r="RF26" s="2"/>
      <c r="RG26" s="2"/>
      <c r="RH26" s="2"/>
      <c r="RI26" s="2"/>
      <c r="RJ26" s="2"/>
      <c r="RK26" s="2"/>
      <c r="RL26" s="2"/>
      <c r="RM26" s="2"/>
      <c r="RN26" s="2"/>
      <c r="RO26" s="2"/>
      <c r="RP26" s="2"/>
      <c r="RQ26" s="2"/>
      <c r="RR26" s="2"/>
      <c r="RS26" s="2"/>
      <c r="RT26" s="2"/>
      <c r="RU26" s="2"/>
      <c r="RV26" s="2"/>
      <c r="RW26" s="2"/>
      <c r="RX26" s="2"/>
      <c r="RY26" s="2"/>
      <c r="RZ26" s="2"/>
      <c r="SA26" s="2"/>
      <c r="SB26" s="2"/>
      <c r="SC26" s="2"/>
      <c r="SD26" s="2"/>
      <c r="SE26" s="2"/>
      <c r="SF26" s="2"/>
      <c r="SG26" s="2"/>
      <c r="SH26" s="2"/>
      <c r="SI26" s="2"/>
    </row>
    <row r="27" spans="1:503">
      <c r="A27" s="59"/>
      <c r="B27" s="61" t="s">
        <v>186</v>
      </c>
      <c r="C27" s="61"/>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2"/>
      <c r="NI27" s="2"/>
      <c r="NJ27" s="2"/>
      <c r="NK27" s="2"/>
      <c r="NL27" s="2"/>
      <c r="NM27" s="2"/>
      <c r="NN27" s="2"/>
      <c r="NO27" s="2"/>
      <c r="NP27" s="2"/>
      <c r="NQ27" s="2"/>
      <c r="NR27" s="2"/>
      <c r="NS27" s="2"/>
      <c r="NT27" s="2"/>
      <c r="NU27" s="2"/>
      <c r="NV27" s="2"/>
      <c r="NW27" s="2"/>
      <c r="NX27" s="2"/>
      <c r="NY27" s="2"/>
      <c r="NZ27" s="2"/>
      <c r="OA27" s="2"/>
      <c r="OB27" s="2"/>
      <c r="OC27" s="2"/>
      <c r="OD27" s="2"/>
      <c r="OE27" s="2"/>
      <c r="OF27" s="2"/>
      <c r="OG27" s="2"/>
      <c r="OH27" s="2"/>
      <c r="OI27" s="2"/>
      <c r="OJ27" s="2"/>
      <c r="OK27" s="2"/>
      <c r="OL27" s="2"/>
      <c r="OM27" s="2"/>
      <c r="ON27" s="2"/>
      <c r="OO27" s="2"/>
      <c r="OP27" s="2"/>
      <c r="OQ27" s="2"/>
      <c r="OR27" s="2"/>
      <c r="OS27" s="2"/>
      <c r="OT27" s="2"/>
      <c r="OU27" s="2"/>
      <c r="OV27" s="2"/>
      <c r="OW27" s="2"/>
      <c r="OX27" s="2"/>
      <c r="OY27" s="2"/>
      <c r="OZ27" s="2"/>
      <c r="PA27" s="2"/>
      <c r="PB27" s="2"/>
      <c r="PC27" s="2"/>
      <c r="PD27" s="2"/>
      <c r="PE27" s="2"/>
      <c r="PF27" s="2"/>
      <c r="PG27" s="2"/>
      <c r="PH27" s="2"/>
      <c r="PI27" s="2"/>
      <c r="PJ27" s="2"/>
      <c r="PK27" s="2"/>
      <c r="PL27" s="2"/>
      <c r="PM27" s="2"/>
      <c r="PN27" s="2"/>
      <c r="PO27" s="2"/>
      <c r="PP27" s="2"/>
      <c r="PQ27" s="2"/>
      <c r="PR27" s="2"/>
      <c r="PS27" s="2"/>
      <c r="PT27" s="2"/>
      <c r="PU27" s="2"/>
      <c r="PV27" s="2"/>
      <c r="PW27" s="2"/>
      <c r="PX27" s="2"/>
      <c r="PY27" s="2"/>
      <c r="PZ27" s="2"/>
      <c r="QA27" s="2"/>
      <c r="QB27" s="2"/>
      <c r="QC27" s="2"/>
      <c r="QD27" s="2"/>
      <c r="QE27" s="2"/>
      <c r="QF27" s="2"/>
      <c r="QG27" s="2"/>
      <c r="QH27" s="2"/>
      <c r="QI27" s="2"/>
      <c r="QJ27" s="2"/>
      <c r="QK27" s="2"/>
      <c r="QL27" s="2"/>
      <c r="QM27" s="2"/>
      <c r="QN27" s="2"/>
      <c r="QO27" s="2"/>
      <c r="QP27" s="2"/>
      <c r="QQ27" s="2"/>
      <c r="QR27" s="2"/>
      <c r="QS27" s="2"/>
      <c r="QT27" s="2"/>
      <c r="QU27" s="2"/>
      <c r="QV27" s="2"/>
      <c r="QW27" s="2"/>
      <c r="QX27" s="2"/>
      <c r="QY27" s="2"/>
      <c r="QZ27" s="2"/>
      <c r="RA27" s="2"/>
      <c r="RB27" s="2"/>
      <c r="RC27" s="2"/>
      <c r="RD27" s="2"/>
      <c r="RE27" s="2"/>
      <c r="RF27" s="2"/>
      <c r="RG27" s="2"/>
      <c r="RH27" s="2"/>
      <c r="RI27" s="2"/>
      <c r="RJ27" s="2"/>
      <c r="RK27" s="2"/>
      <c r="RL27" s="2"/>
      <c r="RM27" s="2"/>
      <c r="RN27" s="2"/>
      <c r="RO27" s="2"/>
      <c r="RP27" s="2"/>
      <c r="RQ27" s="2"/>
      <c r="RR27" s="2"/>
      <c r="RS27" s="2"/>
      <c r="RT27" s="2"/>
      <c r="RU27" s="2"/>
      <c r="RV27" s="2"/>
      <c r="RW27" s="2"/>
      <c r="RX27" s="2"/>
      <c r="RY27" s="2"/>
      <c r="RZ27" s="2"/>
      <c r="SA27" s="2"/>
      <c r="SB27" s="2"/>
      <c r="SC27" s="2"/>
      <c r="SD27" s="2"/>
      <c r="SE27" s="2"/>
      <c r="SF27" s="2"/>
      <c r="SG27" s="2"/>
      <c r="SH27" s="2"/>
      <c r="SI27" s="2"/>
    </row>
    <row r="28" spans="1:503">
      <c r="A28" s="59"/>
      <c r="B28" s="61" t="s">
        <v>177</v>
      </c>
      <c r="C28" s="61"/>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2"/>
      <c r="NI28" s="2"/>
      <c r="NJ28" s="2"/>
      <c r="NK28" s="2"/>
      <c r="NL28" s="2"/>
      <c r="NM28" s="2"/>
      <c r="NN28" s="2"/>
      <c r="NO28" s="2"/>
      <c r="NP28" s="2"/>
      <c r="NQ28" s="2"/>
      <c r="NR28" s="2"/>
      <c r="NS28" s="2"/>
      <c r="NT28" s="2"/>
      <c r="NU28" s="2"/>
      <c r="NV28" s="2"/>
      <c r="NW28" s="2"/>
      <c r="NX28" s="2"/>
      <c r="NY28" s="2"/>
      <c r="NZ28" s="2"/>
      <c r="OA28" s="2"/>
      <c r="OB28" s="2"/>
      <c r="OC28" s="2"/>
      <c r="OD28" s="2"/>
      <c r="OE28" s="2"/>
      <c r="OF28" s="2"/>
      <c r="OG28" s="2"/>
      <c r="OH28" s="2"/>
      <c r="OI28" s="2"/>
      <c r="OJ28" s="2"/>
      <c r="OK28" s="2"/>
      <c r="OL28" s="2"/>
      <c r="OM28" s="2"/>
      <c r="ON28" s="2"/>
      <c r="OO28" s="2"/>
      <c r="OP28" s="2"/>
      <c r="OQ28" s="2"/>
      <c r="OR28" s="2"/>
      <c r="OS28" s="2"/>
      <c r="OT28" s="2"/>
      <c r="OU28" s="2"/>
      <c r="OV28" s="2"/>
      <c r="OW28" s="2"/>
      <c r="OX28" s="2"/>
      <c r="OY28" s="2"/>
      <c r="OZ28" s="2"/>
      <c r="PA28" s="2"/>
      <c r="PB28" s="2"/>
      <c r="PC28" s="2"/>
      <c r="PD28" s="2"/>
      <c r="PE28" s="2"/>
      <c r="PF28" s="2"/>
      <c r="PG28" s="2"/>
      <c r="PH28" s="2"/>
      <c r="PI28" s="2"/>
      <c r="PJ28" s="2"/>
      <c r="PK28" s="2"/>
      <c r="PL28" s="2"/>
      <c r="PM28" s="2"/>
      <c r="PN28" s="2"/>
      <c r="PO28" s="2"/>
      <c r="PP28" s="2"/>
      <c r="PQ28" s="2"/>
      <c r="PR28" s="2"/>
      <c r="PS28" s="2"/>
      <c r="PT28" s="2"/>
      <c r="PU28" s="2"/>
      <c r="PV28" s="2"/>
      <c r="PW28" s="2"/>
      <c r="PX28" s="2"/>
      <c r="PY28" s="2"/>
      <c r="PZ28" s="2"/>
      <c r="QA28" s="2"/>
      <c r="QB28" s="2"/>
      <c r="QC28" s="2"/>
      <c r="QD28" s="2"/>
      <c r="QE28" s="2"/>
      <c r="QF28" s="2"/>
      <c r="QG28" s="2"/>
      <c r="QH28" s="2"/>
      <c r="QI28" s="2"/>
      <c r="QJ28" s="2"/>
      <c r="QK28" s="2"/>
      <c r="QL28" s="2"/>
      <c r="QM28" s="2"/>
      <c r="QN28" s="2"/>
      <c r="QO28" s="2"/>
      <c r="QP28" s="2"/>
      <c r="QQ28" s="2"/>
      <c r="QR28" s="2"/>
      <c r="QS28" s="2"/>
      <c r="QT28" s="2"/>
      <c r="QU28" s="2"/>
      <c r="QV28" s="2"/>
      <c r="QW28" s="2"/>
      <c r="QX28" s="2"/>
      <c r="QY28" s="2"/>
      <c r="QZ28" s="2"/>
      <c r="RA28" s="2"/>
      <c r="RB28" s="2"/>
      <c r="RC28" s="2"/>
      <c r="RD28" s="2"/>
      <c r="RE28" s="2"/>
      <c r="RF28" s="2"/>
      <c r="RG28" s="2"/>
      <c r="RH28" s="2"/>
      <c r="RI28" s="2"/>
      <c r="RJ28" s="2"/>
      <c r="RK28" s="2"/>
      <c r="RL28" s="2"/>
      <c r="RM28" s="2"/>
      <c r="RN28" s="2"/>
      <c r="RO28" s="2"/>
      <c r="RP28" s="2"/>
      <c r="RQ28" s="2"/>
      <c r="RR28" s="2"/>
      <c r="RS28" s="2"/>
      <c r="RT28" s="2"/>
      <c r="RU28" s="2"/>
      <c r="RV28" s="2"/>
      <c r="RW28" s="2"/>
      <c r="RX28" s="2"/>
      <c r="RY28" s="2"/>
      <c r="RZ28" s="2"/>
      <c r="SA28" s="2"/>
      <c r="SB28" s="2"/>
      <c r="SC28" s="2"/>
      <c r="SD28" s="2"/>
      <c r="SE28" s="2"/>
      <c r="SF28" s="2"/>
      <c r="SG28" s="2"/>
      <c r="SH28" s="2"/>
      <c r="SI28" s="2"/>
    </row>
    <row r="29" spans="1:503">
      <c r="A29" s="59"/>
      <c r="B29" s="61" t="s">
        <v>187</v>
      </c>
      <c r="C29" s="61"/>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2"/>
      <c r="NI29" s="2"/>
      <c r="NJ29" s="2"/>
      <c r="NK29" s="2"/>
      <c r="NL29" s="2"/>
      <c r="NM29" s="2"/>
      <c r="NN29" s="2"/>
      <c r="NO29" s="2"/>
      <c r="NP29" s="2"/>
      <c r="NQ29" s="2"/>
      <c r="NR29" s="2"/>
      <c r="NS29" s="2"/>
      <c r="NT29" s="2"/>
      <c r="NU29" s="2"/>
      <c r="NV29" s="2"/>
      <c r="NW29" s="2"/>
      <c r="NX29" s="2"/>
      <c r="NY29" s="2"/>
      <c r="NZ29" s="2"/>
      <c r="OA29" s="2"/>
      <c r="OB29" s="2"/>
      <c r="OC29" s="2"/>
      <c r="OD29" s="2"/>
      <c r="OE29" s="2"/>
      <c r="OF29" s="2"/>
      <c r="OG29" s="2"/>
      <c r="OH29" s="2"/>
      <c r="OI29" s="2"/>
      <c r="OJ29" s="2"/>
      <c r="OK29" s="2"/>
      <c r="OL29" s="2"/>
      <c r="OM29" s="2"/>
      <c r="ON29" s="2"/>
      <c r="OO29" s="2"/>
      <c r="OP29" s="2"/>
      <c r="OQ29" s="2"/>
      <c r="OR29" s="2"/>
      <c r="OS29" s="2"/>
      <c r="OT29" s="2"/>
      <c r="OU29" s="2"/>
      <c r="OV29" s="2"/>
      <c r="OW29" s="2"/>
      <c r="OX29" s="2"/>
      <c r="OY29" s="2"/>
      <c r="OZ29" s="2"/>
      <c r="PA29" s="2"/>
      <c r="PB29" s="2"/>
      <c r="PC29" s="2"/>
      <c r="PD29" s="2"/>
      <c r="PE29" s="2"/>
      <c r="PF29" s="2"/>
      <c r="PG29" s="2"/>
      <c r="PH29" s="2"/>
      <c r="PI29" s="2"/>
      <c r="PJ29" s="2"/>
      <c r="PK29" s="2"/>
      <c r="PL29" s="2"/>
      <c r="PM29" s="2"/>
      <c r="PN29" s="2"/>
      <c r="PO29" s="2"/>
      <c r="PP29" s="2"/>
      <c r="PQ29" s="2"/>
      <c r="PR29" s="2"/>
      <c r="PS29" s="2"/>
      <c r="PT29" s="2"/>
      <c r="PU29" s="2"/>
      <c r="PV29" s="2"/>
      <c r="PW29" s="2"/>
      <c r="PX29" s="2"/>
      <c r="PY29" s="2"/>
      <c r="PZ29" s="2"/>
      <c r="QA29" s="2"/>
      <c r="QB29" s="2"/>
      <c r="QC29" s="2"/>
      <c r="QD29" s="2"/>
      <c r="QE29" s="2"/>
      <c r="QF29" s="2"/>
      <c r="QG29" s="2"/>
      <c r="QH29" s="2"/>
      <c r="QI29" s="2"/>
      <c r="QJ29" s="2"/>
      <c r="QK29" s="2"/>
      <c r="QL29" s="2"/>
      <c r="QM29" s="2"/>
      <c r="QN29" s="2"/>
      <c r="QO29" s="2"/>
      <c r="QP29" s="2"/>
      <c r="QQ29" s="2"/>
      <c r="QR29" s="2"/>
      <c r="QS29" s="2"/>
      <c r="QT29" s="2"/>
      <c r="QU29" s="2"/>
      <c r="QV29" s="2"/>
      <c r="QW29" s="2"/>
      <c r="QX29" s="2"/>
      <c r="QY29" s="2"/>
      <c r="QZ29" s="2"/>
      <c r="RA29" s="2"/>
      <c r="RB29" s="2"/>
      <c r="RC29" s="2"/>
      <c r="RD29" s="2"/>
      <c r="RE29" s="2"/>
      <c r="RF29" s="2"/>
      <c r="RG29" s="2"/>
      <c r="RH29" s="2"/>
      <c r="RI29" s="2"/>
      <c r="RJ29" s="2"/>
      <c r="RK29" s="2"/>
      <c r="RL29" s="2"/>
      <c r="RM29" s="2"/>
      <c r="RN29" s="2"/>
      <c r="RO29" s="2"/>
      <c r="RP29" s="2"/>
      <c r="RQ29" s="2"/>
      <c r="RR29" s="2"/>
      <c r="RS29" s="2"/>
      <c r="RT29" s="2"/>
      <c r="RU29" s="2"/>
      <c r="RV29" s="2"/>
      <c r="RW29" s="2"/>
      <c r="RX29" s="2"/>
      <c r="RY29" s="2"/>
      <c r="RZ29" s="2"/>
      <c r="SA29" s="2"/>
      <c r="SB29" s="2"/>
      <c r="SC29" s="2"/>
      <c r="SD29" s="2"/>
      <c r="SE29" s="2"/>
      <c r="SF29" s="2"/>
      <c r="SG29" s="2"/>
      <c r="SH29" s="2"/>
      <c r="SI29" s="2"/>
    </row>
    <row r="30" spans="1:503" s="53" customFormat="1" ht="25.2" customHeight="1">
      <c r="A30" s="59"/>
      <c r="B30" s="54" t="s">
        <v>233</v>
      </c>
      <c r="C30" s="55"/>
      <c r="D30" s="52" t="str">
        <f>IF(D7="１割",ROUNDDOWN(IF(D18&gt;(200000-D19),(200000-D19),D18)*0.9,0),IF(D7="２割",ROUNDDOWN(IF(D18&gt;(200000-D19),(200000-D19),D18)*0.8,0),IF(D7="３割",ROUNDDOWN(IF(D18&gt;(200000-D19),(200000-D19),D18)*0.7,0),IF(D7="４割",ROUNDDOWN(IF(D18&gt;(200000-D19),(200000-D19),D18)*0.6,0),""))))</f>
        <v/>
      </c>
      <c r="E30" s="52" t="str">
        <f t="shared" ref="E30:BP30" si="0">IF(E7="１割",ROUNDDOWN(IF(E18&gt;(200000-E19),(200000-E19),E18)*0.9,0),IF(E7="２割",ROUNDDOWN(IF(E18&gt;(200000-E19),(200000-E19),E18)*0.8,0),IF(E7="３割",ROUNDDOWN(IF(E18&gt;(200000-E19),(200000-E19),E18)*0.7,0),IF(E7="４割",ROUNDDOWN(IF(E18&gt;(200000-E19),(200000-E19),E18)*0.6,0),""))))</f>
        <v/>
      </c>
      <c r="F30" s="52" t="str">
        <f t="shared" si="0"/>
        <v/>
      </c>
      <c r="G30" s="52" t="str">
        <f t="shared" si="0"/>
        <v/>
      </c>
      <c r="H30" s="52" t="str">
        <f t="shared" si="0"/>
        <v/>
      </c>
      <c r="I30" s="52" t="str">
        <f t="shared" si="0"/>
        <v/>
      </c>
      <c r="J30" s="52" t="str">
        <f t="shared" si="0"/>
        <v/>
      </c>
      <c r="K30" s="52" t="str">
        <f t="shared" si="0"/>
        <v/>
      </c>
      <c r="L30" s="52" t="str">
        <f t="shared" si="0"/>
        <v/>
      </c>
      <c r="M30" s="52" t="str">
        <f t="shared" si="0"/>
        <v/>
      </c>
      <c r="N30" s="52" t="str">
        <f t="shared" si="0"/>
        <v/>
      </c>
      <c r="O30" s="52" t="str">
        <f t="shared" si="0"/>
        <v/>
      </c>
      <c r="P30" s="52" t="str">
        <f t="shared" si="0"/>
        <v/>
      </c>
      <c r="Q30" s="52" t="str">
        <f t="shared" si="0"/>
        <v/>
      </c>
      <c r="R30" s="52" t="str">
        <f t="shared" si="0"/>
        <v/>
      </c>
      <c r="S30" s="52" t="str">
        <f t="shared" si="0"/>
        <v/>
      </c>
      <c r="T30" s="52" t="str">
        <f t="shared" si="0"/>
        <v/>
      </c>
      <c r="U30" s="52" t="str">
        <f t="shared" si="0"/>
        <v/>
      </c>
      <c r="V30" s="52" t="str">
        <f t="shared" si="0"/>
        <v/>
      </c>
      <c r="W30" s="52" t="str">
        <f t="shared" si="0"/>
        <v/>
      </c>
      <c r="X30" s="52" t="str">
        <f t="shared" si="0"/>
        <v/>
      </c>
      <c r="Y30" s="52" t="str">
        <f t="shared" si="0"/>
        <v/>
      </c>
      <c r="Z30" s="52" t="str">
        <f t="shared" si="0"/>
        <v/>
      </c>
      <c r="AA30" s="52" t="str">
        <f t="shared" si="0"/>
        <v/>
      </c>
      <c r="AB30" s="52" t="str">
        <f t="shared" si="0"/>
        <v/>
      </c>
      <c r="AC30" s="52" t="str">
        <f t="shared" si="0"/>
        <v/>
      </c>
      <c r="AD30" s="52" t="str">
        <f t="shared" si="0"/>
        <v/>
      </c>
      <c r="AE30" s="52" t="str">
        <f t="shared" si="0"/>
        <v/>
      </c>
      <c r="AF30" s="52" t="str">
        <f t="shared" si="0"/>
        <v/>
      </c>
      <c r="AG30" s="52" t="str">
        <f t="shared" si="0"/>
        <v/>
      </c>
      <c r="AH30" s="52" t="str">
        <f t="shared" si="0"/>
        <v/>
      </c>
      <c r="AI30" s="52" t="str">
        <f t="shared" si="0"/>
        <v/>
      </c>
      <c r="AJ30" s="52" t="str">
        <f t="shared" si="0"/>
        <v/>
      </c>
      <c r="AK30" s="52" t="str">
        <f t="shared" si="0"/>
        <v/>
      </c>
      <c r="AL30" s="52" t="str">
        <f t="shared" si="0"/>
        <v/>
      </c>
      <c r="AM30" s="52" t="str">
        <f t="shared" si="0"/>
        <v/>
      </c>
      <c r="AN30" s="52" t="str">
        <f t="shared" si="0"/>
        <v/>
      </c>
      <c r="AO30" s="52" t="str">
        <f t="shared" si="0"/>
        <v/>
      </c>
      <c r="AP30" s="52" t="str">
        <f t="shared" si="0"/>
        <v/>
      </c>
      <c r="AQ30" s="52" t="str">
        <f t="shared" si="0"/>
        <v/>
      </c>
      <c r="AR30" s="52" t="str">
        <f t="shared" si="0"/>
        <v/>
      </c>
      <c r="AS30" s="52" t="str">
        <f t="shared" si="0"/>
        <v/>
      </c>
      <c r="AT30" s="52" t="str">
        <f t="shared" si="0"/>
        <v/>
      </c>
      <c r="AU30" s="52" t="str">
        <f t="shared" si="0"/>
        <v/>
      </c>
      <c r="AV30" s="52" t="str">
        <f t="shared" si="0"/>
        <v/>
      </c>
      <c r="AW30" s="52" t="str">
        <f t="shared" si="0"/>
        <v/>
      </c>
      <c r="AX30" s="52" t="str">
        <f t="shared" si="0"/>
        <v/>
      </c>
      <c r="AY30" s="52" t="str">
        <f t="shared" si="0"/>
        <v/>
      </c>
      <c r="AZ30" s="52" t="str">
        <f t="shared" si="0"/>
        <v/>
      </c>
      <c r="BA30" s="52" t="str">
        <f t="shared" si="0"/>
        <v/>
      </c>
      <c r="BB30" s="52" t="str">
        <f t="shared" si="0"/>
        <v/>
      </c>
      <c r="BC30" s="52" t="str">
        <f t="shared" si="0"/>
        <v/>
      </c>
      <c r="BD30" s="52" t="str">
        <f t="shared" si="0"/>
        <v/>
      </c>
      <c r="BE30" s="52" t="str">
        <f t="shared" si="0"/>
        <v/>
      </c>
      <c r="BF30" s="52" t="str">
        <f t="shared" si="0"/>
        <v/>
      </c>
      <c r="BG30" s="52" t="str">
        <f t="shared" si="0"/>
        <v/>
      </c>
      <c r="BH30" s="52" t="str">
        <f t="shared" si="0"/>
        <v/>
      </c>
      <c r="BI30" s="52" t="str">
        <f t="shared" si="0"/>
        <v/>
      </c>
      <c r="BJ30" s="52" t="str">
        <f t="shared" si="0"/>
        <v/>
      </c>
      <c r="BK30" s="52" t="str">
        <f t="shared" si="0"/>
        <v/>
      </c>
      <c r="BL30" s="52" t="str">
        <f t="shared" si="0"/>
        <v/>
      </c>
      <c r="BM30" s="52" t="str">
        <f t="shared" si="0"/>
        <v/>
      </c>
      <c r="BN30" s="52" t="str">
        <f t="shared" si="0"/>
        <v/>
      </c>
      <c r="BO30" s="52" t="str">
        <f t="shared" si="0"/>
        <v/>
      </c>
      <c r="BP30" s="52" t="str">
        <f t="shared" si="0"/>
        <v/>
      </c>
      <c r="BQ30" s="52" t="str">
        <f t="shared" ref="BQ30:EB30" si="1">IF(BQ7="１割",ROUNDDOWN(IF(BQ18&gt;(200000-BQ19),(200000-BQ19),BQ18)*0.9,0),IF(BQ7="２割",ROUNDDOWN(IF(BQ18&gt;(200000-BQ19),(200000-BQ19),BQ18)*0.8,0),IF(BQ7="３割",ROUNDDOWN(IF(BQ18&gt;(200000-BQ19),(200000-BQ19),BQ18)*0.7,0),IF(BQ7="４割",ROUNDDOWN(IF(BQ18&gt;(200000-BQ19),(200000-BQ19),BQ18)*0.6,0),""))))</f>
        <v/>
      </c>
      <c r="BR30" s="52" t="str">
        <f t="shared" si="1"/>
        <v/>
      </c>
      <c r="BS30" s="52" t="str">
        <f t="shared" si="1"/>
        <v/>
      </c>
      <c r="BT30" s="52" t="str">
        <f t="shared" si="1"/>
        <v/>
      </c>
      <c r="BU30" s="52" t="str">
        <f t="shared" si="1"/>
        <v/>
      </c>
      <c r="BV30" s="52" t="str">
        <f t="shared" si="1"/>
        <v/>
      </c>
      <c r="BW30" s="52" t="str">
        <f t="shared" si="1"/>
        <v/>
      </c>
      <c r="BX30" s="52" t="str">
        <f t="shared" si="1"/>
        <v/>
      </c>
      <c r="BY30" s="52" t="str">
        <f t="shared" si="1"/>
        <v/>
      </c>
      <c r="BZ30" s="52" t="str">
        <f t="shared" si="1"/>
        <v/>
      </c>
      <c r="CA30" s="52" t="str">
        <f t="shared" si="1"/>
        <v/>
      </c>
      <c r="CB30" s="52" t="str">
        <f t="shared" si="1"/>
        <v/>
      </c>
      <c r="CC30" s="52" t="str">
        <f t="shared" si="1"/>
        <v/>
      </c>
      <c r="CD30" s="52" t="str">
        <f t="shared" si="1"/>
        <v/>
      </c>
      <c r="CE30" s="52" t="str">
        <f t="shared" si="1"/>
        <v/>
      </c>
      <c r="CF30" s="52" t="str">
        <f t="shared" si="1"/>
        <v/>
      </c>
      <c r="CG30" s="52" t="str">
        <f t="shared" si="1"/>
        <v/>
      </c>
      <c r="CH30" s="52" t="str">
        <f t="shared" si="1"/>
        <v/>
      </c>
      <c r="CI30" s="52" t="str">
        <f t="shared" si="1"/>
        <v/>
      </c>
      <c r="CJ30" s="52" t="str">
        <f t="shared" si="1"/>
        <v/>
      </c>
      <c r="CK30" s="52" t="str">
        <f t="shared" si="1"/>
        <v/>
      </c>
      <c r="CL30" s="52" t="str">
        <f t="shared" si="1"/>
        <v/>
      </c>
      <c r="CM30" s="52" t="str">
        <f t="shared" si="1"/>
        <v/>
      </c>
      <c r="CN30" s="52" t="str">
        <f t="shared" si="1"/>
        <v/>
      </c>
      <c r="CO30" s="52" t="str">
        <f t="shared" si="1"/>
        <v/>
      </c>
      <c r="CP30" s="52" t="str">
        <f t="shared" si="1"/>
        <v/>
      </c>
      <c r="CQ30" s="52" t="str">
        <f t="shared" si="1"/>
        <v/>
      </c>
      <c r="CR30" s="52" t="str">
        <f t="shared" si="1"/>
        <v/>
      </c>
      <c r="CS30" s="52" t="str">
        <f t="shared" si="1"/>
        <v/>
      </c>
      <c r="CT30" s="52" t="str">
        <f t="shared" si="1"/>
        <v/>
      </c>
      <c r="CU30" s="52" t="str">
        <f t="shared" si="1"/>
        <v/>
      </c>
      <c r="CV30" s="52" t="str">
        <f t="shared" si="1"/>
        <v/>
      </c>
      <c r="CW30" s="52" t="str">
        <f t="shared" si="1"/>
        <v/>
      </c>
      <c r="CX30" s="52" t="str">
        <f t="shared" si="1"/>
        <v/>
      </c>
      <c r="CY30" s="52" t="str">
        <f t="shared" si="1"/>
        <v/>
      </c>
      <c r="CZ30" s="52" t="str">
        <f t="shared" si="1"/>
        <v/>
      </c>
      <c r="DA30" s="52" t="str">
        <f t="shared" si="1"/>
        <v/>
      </c>
      <c r="DB30" s="52" t="str">
        <f t="shared" si="1"/>
        <v/>
      </c>
      <c r="DC30" s="52" t="str">
        <f t="shared" si="1"/>
        <v/>
      </c>
      <c r="DD30" s="52" t="str">
        <f t="shared" si="1"/>
        <v/>
      </c>
      <c r="DE30" s="52" t="str">
        <f t="shared" si="1"/>
        <v/>
      </c>
      <c r="DF30" s="52" t="str">
        <f t="shared" si="1"/>
        <v/>
      </c>
      <c r="DG30" s="52" t="str">
        <f t="shared" si="1"/>
        <v/>
      </c>
      <c r="DH30" s="52" t="str">
        <f t="shared" si="1"/>
        <v/>
      </c>
      <c r="DI30" s="52" t="str">
        <f t="shared" si="1"/>
        <v/>
      </c>
      <c r="DJ30" s="52" t="str">
        <f t="shared" si="1"/>
        <v/>
      </c>
      <c r="DK30" s="52" t="str">
        <f t="shared" si="1"/>
        <v/>
      </c>
      <c r="DL30" s="52" t="str">
        <f t="shared" si="1"/>
        <v/>
      </c>
      <c r="DM30" s="52" t="str">
        <f t="shared" si="1"/>
        <v/>
      </c>
      <c r="DN30" s="52" t="str">
        <f t="shared" si="1"/>
        <v/>
      </c>
      <c r="DO30" s="52" t="str">
        <f t="shared" si="1"/>
        <v/>
      </c>
      <c r="DP30" s="52" t="str">
        <f t="shared" si="1"/>
        <v/>
      </c>
      <c r="DQ30" s="52" t="str">
        <f t="shared" si="1"/>
        <v/>
      </c>
      <c r="DR30" s="52" t="str">
        <f t="shared" si="1"/>
        <v/>
      </c>
      <c r="DS30" s="52" t="str">
        <f t="shared" si="1"/>
        <v/>
      </c>
      <c r="DT30" s="52" t="str">
        <f t="shared" si="1"/>
        <v/>
      </c>
      <c r="DU30" s="52" t="str">
        <f t="shared" si="1"/>
        <v/>
      </c>
      <c r="DV30" s="52" t="str">
        <f t="shared" si="1"/>
        <v/>
      </c>
      <c r="DW30" s="52" t="str">
        <f t="shared" si="1"/>
        <v/>
      </c>
      <c r="DX30" s="52" t="str">
        <f t="shared" si="1"/>
        <v/>
      </c>
      <c r="DY30" s="52" t="str">
        <f t="shared" si="1"/>
        <v/>
      </c>
      <c r="DZ30" s="52" t="str">
        <f t="shared" si="1"/>
        <v/>
      </c>
      <c r="EA30" s="52" t="str">
        <f t="shared" si="1"/>
        <v/>
      </c>
      <c r="EB30" s="52" t="str">
        <f t="shared" si="1"/>
        <v/>
      </c>
      <c r="EC30" s="52" t="str">
        <f t="shared" ref="EC30:GN30" si="2">IF(EC7="１割",ROUNDDOWN(IF(EC18&gt;(200000-EC19),(200000-EC19),EC18)*0.9,0),IF(EC7="２割",ROUNDDOWN(IF(EC18&gt;(200000-EC19),(200000-EC19),EC18)*0.8,0),IF(EC7="３割",ROUNDDOWN(IF(EC18&gt;(200000-EC19),(200000-EC19),EC18)*0.7,0),IF(EC7="４割",ROUNDDOWN(IF(EC18&gt;(200000-EC19),(200000-EC19),EC18)*0.6,0),""))))</f>
        <v/>
      </c>
      <c r="ED30" s="52" t="str">
        <f t="shared" si="2"/>
        <v/>
      </c>
      <c r="EE30" s="52" t="str">
        <f t="shared" si="2"/>
        <v/>
      </c>
      <c r="EF30" s="52" t="str">
        <f t="shared" si="2"/>
        <v/>
      </c>
      <c r="EG30" s="52" t="str">
        <f t="shared" si="2"/>
        <v/>
      </c>
      <c r="EH30" s="52" t="str">
        <f t="shared" si="2"/>
        <v/>
      </c>
      <c r="EI30" s="52" t="str">
        <f t="shared" si="2"/>
        <v/>
      </c>
      <c r="EJ30" s="52" t="str">
        <f t="shared" si="2"/>
        <v/>
      </c>
      <c r="EK30" s="52" t="str">
        <f t="shared" si="2"/>
        <v/>
      </c>
      <c r="EL30" s="52" t="str">
        <f t="shared" si="2"/>
        <v/>
      </c>
      <c r="EM30" s="52" t="str">
        <f t="shared" si="2"/>
        <v/>
      </c>
      <c r="EN30" s="52" t="str">
        <f t="shared" si="2"/>
        <v/>
      </c>
      <c r="EO30" s="52" t="str">
        <f t="shared" si="2"/>
        <v/>
      </c>
      <c r="EP30" s="52" t="str">
        <f t="shared" si="2"/>
        <v/>
      </c>
      <c r="EQ30" s="52" t="str">
        <f t="shared" si="2"/>
        <v/>
      </c>
      <c r="ER30" s="52" t="str">
        <f t="shared" si="2"/>
        <v/>
      </c>
      <c r="ES30" s="52" t="str">
        <f t="shared" si="2"/>
        <v/>
      </c>
      <c r="ET30" s="52" t="str">
        <f t="shared" si="2"/>
        <v/>
      </c>
      <c r="EU30" s="52" t="str">
        <f t="shared" si="2"/>
        <v/>
      </c>
      <c r="EV30" s="52" t="str">
        <f t="shared" si="2"/>
        <v/>
      </c>
      <c r="EW30" s="52" t="str">
        <f t="shared" si="2"/>
        <v/>
      </c>
      <c r="EX30" s="52" t="str">
        <f t="shared" si="2"/>
        <v/>
      </c>
      <c r="EY30" s="52" t="str">
        <f t="shared" si="2"/>
        <v/>
      </c>
      <c r="EZ30" s="52" t="str">
        <f t="shared" si="2"/>
        <v/>
      </c>
      <c r="FA30" s="52" t="str">
        <f t="shared" si="2"/>
        <v/>
      </c>
      <c r="FB30" s="52" t="str">
        <f t="shared" si="2"/>
        <v/>
      </c>
      <c r="FC30" s="52" t="str">
        <f t="shared" si="2"/>
        <v/>
      </c>
      <c r="FD30" s="52" t="str">
        <f t="shared" si="2"/>
        <v/>
      </c>
      <c r="FE30" s="52" t="str">
        <f t="shared" si="2"/>
        <v/>
      </c>
      <c r="FF30" s="52" t="str">
        <f t="shared" si="2"/>
        <v/>
      </c>
      <c r="FG30" s="52" t="str">
        <f t="shared" si="2"/>
        <v/>
      </c>
      <c r="FH30" s="52" t="str">
        <f t="shared" si="2"/>
        <v/>
      </c>
      <c r="FI30" s="52" t="str">
        <f t="shared" si="2"/>
        <v/>
      </c>
      <c r="FJ30" s="52" t="str">
        <f t="shared" si="2"/>
        <v/>
      </c>
      <c r="FK30" s="52" t="str">
        <f t="shared" si="2"/>
        <v/>
      </c>
      <c r="FL30" s="52" t="str">
        <f t="shared" si="2"/>
        <v/>
      </c>
      <c r="FM30" s="52" t="str">
        <f t="shared" si="2"/>
        <v/>
      </c>
      <c r="FN30" s="52" t="str">
        <f t="shared" si="2"/>
        <v/>
      </c>
      <c r="FO30" s="52" t="str">
        <f t="shared" si="2"/>
        <v/>
      </c>
      <c r="FP30" s="52" t="str">
        <f t="shared" si="2"/>
        <v/>
      </c>
      <c r="FQ30" s="52" t="str">
        <f t="shared" si="2"/>
        <v/>
      </c>
      <c r="FR30" s="52" t="str">
        <f t="shared" si="2"/>
        <v/>
      </c>
      <c r="FS30" s="52" t="str">
        <f t="shared" si="2"/>
        <v/>
      </c>
      <c r="FT30" s="52" t="str">
        <f t="shared" si="2"/>
        <v/>
      </c>
      <c r="FU30" s="52" t="str">
        <f t="shared" si="2"/>
        <v/>
      </c>
      <c r="FV30" s="52" t="str">
        <f t="shared" si="2"/>
        <v/>
      </c>
      <c r="FW30" s="52" t="str">
        <f t="shared" si="2"/>
        <v/>
      </c>
      <c r="FX30" s="52" t="str">
        <f t="shared" si="2"/>
        <v/>
      </c>
      <c r="FY30" s="52" t="str">
        <f t="shared" si="2"/>
        <v/>
      </c>
      <c r="FZ30" s="52" t="str">
        <f t="shared" si="2"/>
        <v/>
      </c>
      <c r="GA30" s="52" t="str">
        <f t="shared" si="2"/>
        <v/>
      </c>
      <c r="GB30" s="52" t="str">
        <f t="shared" si="2"/>
        <v/>
      </c>
      <c r="GC30" s="52" t="str">
        <f t="shared" si="2"/>
        <v/>
      </c>
      <c r="GD30" s="52" t="str">
        <f t="shared" si="2"/>
        <v/>
      </c>
      <c r="GE30" s="52" t="str">
        <f t="shared" si="2"/>
        <v/>
      </c>
      <c r="GF30" s="52" t="str">
        <f t="shared" si="2"/>
        <v/>
      </c>
      <c r="GG30" s="52" t="str">
        <f t="shared" si="2"/>
        <v/>
      </c>
      <c r="GH30" s="52" t="str">
        <f t="shared" si="2"/>
        <v/>
      </c>
      <c r="GI30" s="52" t="str">
        <f t="shared" si="2"/>
        <v/>
      </c>
      <c r="GJ30" s="52" t="str">
        <f t="shared" si="2"/>
        <v/>
      </c>
      <c r="GK30" s="52" t="str">
        <f t="shared" si="2"/>
        <v/>
      </c>
      <c r="GL30" s="52" t="str">
        <f t="shared" si="2"/>
        <v/>
      </c>
      <c r="GM30" s="52" t="str">
        <f t="shared" si="2"/>
        <v/>
      </c>
      <c r="GN30" s="52" t="str">
        <f t="shared" si="2"/>
        <v/>
      </c>
      <c r="GO30" s="52" t="str">
        <f t="shared" ref="GO30:IZ30" si="3">IF(GO7="１割",ROUNDDOWN(IF(GO18&gt;(200000-GO19),(200000-GO19),GO18)*0.9,0),IF(GO7="２割",ROUNDDOWN(IF(GO18&gt;(200000-GO19),(200000-GO19),GO18)*0.8,0),IF(GO7="３割",ROUNDDOWN(IF(GO18&gt;(200000-GO19),(200000-GO19),GO18)*0.7,0),IF(GO7="４割",ROUNDDOWN(IF(GO18&gt;(200000-GO19),(200000-GO19),GO18)*0.6,0),""))))</f>
        <v/>
      </c>
      <c r="GP30" s="52" t="str">
        <f t="shared" si="3"/>
        <v/>
      </c>
      <c r="GQ30" s="52" t="str">
        <f t="shared" si="3"/>
        <v/>
      </c>
      <c r="GR30" s="52" t="str">
        <f t="shared" si="3"/>
        <v/>
      </c>
      <c r="GS30" s="52" t="str">
        <f t="shared" si="3"/>
        <v/>
      </c>
      <c r="GT30" s="52" t="str">
        <f t="shared" si="3"/>
        <v/>
      </c>
      <c r="GU30" s="52" t="str">
        <f t="shared" si="3"/>
        <v/>
      </c>
      <c r="GV30" s="52" t="str">
        <f t="shared" si="3"/>
        <v/>
      </c>
      <c r="GW30" s="52" t="str">
        <f t="shared" si="3"/>
        <v/>
      </c>
      <c r="GX30" s="52" t="str">
        <f t="shared" si="3"/>
        <v/>
      </c>
      <c r="GY30" s="52" t="str">
        <f t="shared" si="3"/>
        <v/>
      </c>
      <c r="GZ30" s="52" t="str">
        <f t="shared" si="3"/>
        <v/>
      </c>
      <c r="HA30" s="52" t="str">
        <f t="shared" si="3"/>
        <v/>
      </c>
      <c r="HB30" s="52" t="str">
        <f t="shared" si="3"/>
        <v/>
      </c>
      <c r="HC30" s="52" t="str">
        <f t="shared" si="3"/>
        <v/>
      </c>
      <c r="HD30" s="52" t="str">
        <f t="shared" si="3"/>
        <v/>
      </c>
      <c r="HE30" s="52" t="str">
        <f t="shared" si="3"/>
        <v/>
      </c>
      <c r="HF30" s="52" t="str">
        <f t="shared" si="3"/>
        <v/>
      </c>
      <c r="HG30" s="52" t="str">
        <f t="shared" si="3"/>
        <v/>
      </c>
      <c r="HH30" s="52" t="str">
        <f t="shared" si="3"/>
        <v/>
      </c>
      <c r="HI30" s="52" t="str">
        <f t="shared" si="3"/>
        <v/>
      </c>
      <c r="HJ30" s="52" t="str">
        <f t="shared" si="3"/>
        <v/>
      </c>
      <c r="HK30" s="52" t="str">
        <f t="shared" si="3"/>
        <v/>
      </c>
      <c r="HL30" s="52" t="str">
        <f t="shared" si="3"/>
        <v/>
      </c>
      <c r="HM30" s="52" t="str">
        <f t="shared" si="3"/>
        <v/>
      </c>
      <c r="HN30" s="52" t="str">
        <f t="shared" si="3"/>
        <v/>
      </c>
      <c r="HO30" s="52" t="str">
        <f t="shared" si="3"/>
        <v/>
      </c>
      <c r="HP30" s="52" t="str">
        <f t="shared" si="3"/>
        <v/>
      </c>
      <c r="HQ30" s="52" t="str">
        <f t="shared" si="3"/>
        <v/>
      </c>
      <c r="HR30" s="52" t="str">
        <f t="shared" si="3"/>
        <v/>
      </c>
      <c r="HS30" s="52" t="str">
        <f t="shared" si="3"/>
        <v/>
      </c>
      <c r="HT30" s="52" t="str">
        <f t="shared" si="3"/>
        <v/>
      </c>
      <c r="HU30" s="52" t="str">
        <f t="shared" si="3"/>
        <v/>
      </c>
      <c r="HV30" s="52" t="str">
        <f t="shared" si="3"/>
        <v/>
      </c>
      <c r="HW30" s="52" t="str">
        <f t="shared" si="3"/>
        <v/>
      </c>
      <c r="HX30" s="52" t="str">
        <f t="shared" si="3"/>
        <v/>
      </c>
      <c r="HY30" s="52" t="str">
        <f t="shared" si="3"/>
        <v/>
      </c>
      <c r="HZ30" s="52" t="str">
        <f t="shared" si="3"/>
        <v/>
      </c>
      <c r="IA30" s="52" t="str">
        <f t="shared" si="3"/>
        <v/>
      </c>
      <c r="IB30" s="52" t="str">
        <f t="shared" si="3"/>
        <v/>
      </c>
      <c r="IC30" s="52" t="str">
        <f t="shared" si="3"/>
        <v/>
      </c>
      <c r="ID30" s="52" t="str">
        <f t="shared" si="3"/>
        <v/>
      </c>
      <c r="IE30" s="52" t="str">
        <f t="shared" si="3"/>
        <v/>
      </c>
      <c r="IF30" s="52" t="str">
        <f t="shared" si="3"/>
        <v/>
      </c>
      <c r="IG30" s="52" t="str">
        <f t="shared" si="3"/>
        <v/>
      </c>
      <c r="IH30" s="52" t="str">
        <f t="shared" si="3"/>
        <v/>
      </c>
      <c r="II30" s="52" t="str">
        <f t="shared" si="3"/>
        <v/>
      </c>
      <c r="IJ30" s="52" t="str">
        <f t="shared" si="3"/>
        <v/>
      </c>
      <c r="IK30" s="52" t="str">
        <f t="shared" si="3"/>
        <v/>
      </c>
      <c r="IL30" s="52" t="str">
        <f t="shared" si="3"/>
        <v/>
      </c>
      <c r="IM30" s="52" t="str">
        <f t="shared" si="3"/>
        <v/>
      </c>
      <c r="IN30" s="52" t="str">
        <f t="shared" si="3"/>
        <v/>
      </c>
      <c r="IO30" s="52" t="str">
        <f t="shared" si="3"/>
        <v/>
      </c>
      <c r="IP30" s="52" t="str">
        <f t="shared" si="3"/>
        <v/>
      </c>
      <c r="IQ30" s="52" t="str">
        <f t="shared" si="3"/>
        <v/>
      </c>
      <c r="IR30" s="52" t="str">
        <f t="shared" si="3"/>
        <v/>
      </c>
      <c r="IS30" s="52" t="str">
        <f t="shared" si="3"/>
        <v/>
      </c>
      <c r="IT30" s="52" t="str">
        <f t="shared" si="3"/>
        <v/>
      </c>
      <c r="IU30" s="52" t="str">
        <f t="shared" si="3"/>
        <v/>
      </c>
      <c r="IV30" s="52" t="str">
        <f t="shared" si="3"/>
        <v/>
      </c>
      <c r="IW30" s="52" t="str">
        <f t="shared" si="3"/>
        <v/>
      </c>
      <c r="IX30" s="52" t="str">
        <f t="shared" si="3"/>
        <v/>
      </c>
      <c r="IY30" s="52" t="str">
        <f t="shared" si="3"/>
        <v/>
      </c>
      <c r="IZ30" s="52" t="str">
        <f t="shared" si="3"/>
        <v/>
      </c>
      <c r="JA30" s="52" t="str">
        <f t="shared" ref="JA30:LL30" si="4">IF(JA7="１割",ROUNDDOWN(IF(JA18&gt;(200000-JA19),(200000-JA19),JA18)*0.9,0),IF(JA7="２割",ROUNDDOWN(IF(JA18&gt;(200000-JA19),(200000-JA19),JA18)*0.8,0),IF(JA7="３割",ROUNDDOWN(IF(JA18&gt;(200000-JA19),(200000-JA19),JA18)*0.7,0),IF(JA7="４割",ROUNDDOWN(IF(JA18&gt;(200000-JA19),(200000-JA19),JA18)*0.6,0),""))))</f>
        <v/>
      </c>
      <c r="JB30" s="52" t="str">
        <f t="shared" si="4"/>
        <v/>
      </c>
      <c r="JC30" s="52" t="str">
        <f t="shared" si="4"/>
        <v/>
      </c>
      <c r="JD30" s="52" t="str">
        <f t="shared" si="4"/>
        <v/>
      </c>
      <c r="JE30" s="52" t="str">
        <f t="shared" si="4"/>
        <v/>
      </c>
      <c r="JF30" s="52" t="str">
        <f t="shared" si="4"/>
        <v/>
      </c>
      <c r="JG30" s="52" t="str">
        <f t="shared" si="4"/>
        <v/>
      </c>
      <c r="JH30" s="52" t="str">
        <f t="shared" si="4"/>
        <v/>
      </c>
      <c r="JI30" s="52" t="str">
        <f t="shared" si="4"/>
        <v/>
      </c>
      <c r="JJ30" s="52" t="str">
        <f t="shared" si="4"/>
        <v/>
      </c>
      <c r="JK30" s="52" t="str">
        <f t="shared" si="4"/>
        <v/>
      </c>
      <c r="JL30" s="52" t="str">
        <f t="shared" si="4"/>
        <v/>
      </c>
      <c r="JM30" s="52" t="str">
        <f t="shared" si="4"/>
        <v/>
      </c>
      <c r="JN30" s="52" t="str">
        <f t="shared" si="4"/>
        <v/>
      </c>
      <c r="JO30" s="52" t="str">
        <f t="shared" si="4"/>
        <v/>
      </c>
      <c r="JP30" s="52" t="str">
        <f t="shared" si="4"/>
        <v/>
      </c>
      <c r="JQ30" s="52" t="str">
        <f t="shared" si="4"/>
        <v/>
      </c>
      <c r="JR30" s="52" t="str">
        <f t="shared" si="4"/>
        <v/>
      </c>
      <c r="JS30" s="52" t="str">
        <f t="shared" si="4"/>
        <v/>
      </c>
      <c r="JT30" s="52" t="str">
        <f t="shared" si="4"/>
        <v/>
      </c>
      <c r="JU30" s="52" t="str">
        <f t="shared" si="4"/>
        <v/>
      </c>
      <c r="JV30" s="52" t="str">
        <f t="shared" si="4"/>
        <v/>
      </c>
      <c r="JW30" s="52" t="str">
        <f t="shared" si="4"/>
        <v/>
      </c>
      <c r="JX30" s="52" t="str">
        <f t="shared" si="4"/>
        <v/>
      </c>
      <c r="JY30" s="52" t="str">
        <f t="shared" si="4"/>
        <v/>
      </c>
      <c r="JZ30" s="52" t="str">
        <f t="shared" si="4"/>
        <v/>
      </c>
      <c r="KA30" s="52" t="str">
        <f t="shared" si="4"/>
        <v/>
      </c>
      <c r="KB30" s="52" t="str">
        <f t="shared" si="4"/>
        <v/>
      </c>
      <c r="KC30" s="52" t="str">
        <f t="shared" si="4"/>
        <v/>
      </c>
      <c r="KD30" s="52" t="str">
        <f t="shared" si="4"/>
        <v/>
      </c>
      <c r="KE30" s="52" t="str">
        <f t="shared" si="4"/>
        <v/>
      </c>
      <c r="KF30" s="52" t="str">
        <f t="shared" si="4"/>
        <v/>
      </c>
      <c r="KG30" s="52" t="str">
        <f t="shared" si="4"/>
        <v/>
      </c>
      <c r="KH30" s="52" t="str">
        <f t="shared" si="4"/>
        <v/>
      </c>
      <c r="KI30" s="52" t="str">
        <f t="shared" si="4"/>
        <v/>
      </c>
      <c r="KJ30" s="52" t="str">
        <f t="shared" si="4"/>
        <v/>
      </c>
      <c r="KK30" s="52" t="str">
        <f t="shared" si="4"/>
        <v/>
      </c>
      <c r="KL30" s="52" t="str">
        <f t="shared" si="4"/>
        <v/>
      </c>
      <c r="KM30" s="52" t="str">
        <f t="shared" si="4"/>
        <v/>
      </c>
      <c r="KN30" s="52" t="str">
        <f t="shared" si="4"/>
        <v/>
      </c>
      <c r="KO30" s="52" t="str">
        <f t="shared" si="4"/>
        <v/>
      </c>
      <c r="KP30" s="52" t="str">
        <f t="shared" si="4"/>
        <v/>
      </c>
      <c r="KQ30" s="52" t="str">
        <f t="shared" si="4"/>
        <v/>
      </c>
      <c r="KR30" s="52" t="str">
        <f t="shared" si="4"/>
        <v/>
      </c>
      <c r="KS30" s="52" t="str">
        <f t="shared" si="4"/>
        <v/>
      </c>
      <c r="KT30" s="52" t="str">
        <f t="shared" si="4"/>
        <v/>
      </c>
      <c r="KU30" s="52" t="str">
        <f t="shared" si="4"/>
        <v/>
      </c>
      <c r="KV30" s="52" t="str">
        <f t="shared" si="4"/>
        <v/>
      </c>
      <c r="KW30" s="52" t="str">
        <f t="shared" si="4"/>
        <v/>
      </c>
      <c r="KX30" s="52" t="str">
        <f t="shared" si="4"/>
        <v/>
      </c>
      <c r="KY30" s="52" t="str">
        <f t="shared" si="4"/>
        <v/>
      </c>
      <c r="KZ30" s="52" t="str">
        <f t="shared" si="4"/>
        <v/>
      </c>
      <c r="LA30" s="52" t="str">
        <f t="shared" si="4"/>
        <v/>
      </c>
      <c r="LB30" s="52" t="str">
        <f t="shared" si="4"/>
        <v/>
      </c>
      <c r="LC30" s="52" t="str">
        <f t="shared" si="4"/>
        <v/>
      </c>
      <c r="LD30" s="52" t="str">
        <f t="shared" si="4"/>
        <v/>
      </c>
      <c r="LE30" s="52" t="str">
        <f t="shared" si="4"/>
        <v/>
      </c>
      <c r="LF30" s="52" t="str">
        <f t="shared" si="4"/>
        <v/>
      </c>
      <c r="LG30" s="52" t="str">
        <f t="shared" si="4"/>
        <v/>
      </c>
      <c r="LH30" s="52" t="str">
        <f t="shared" si="4"/>
        <v/>
      </c>
      <c r="LI30" s="52" t="str">
        <f t="shared" si="4"/>
        <v/>
      </c>
      <c r="LJ30" s="52" t="str">
        <f t="shared" si="4"/>
        <v/>
      </c>
      <c r="LK30" s="52" t="str">
        <f t="shared" si="4"/>
        <v/>
      </c>
      <c r="LL30" s="52" t="str">
        <f t="shared" si="4"/>
        <v/>
      </c>
      <c r="LM30" s="52" t="str">
        <f t="shared" ref="LM30:NX30" si="5">IF(LM7="１割",ROUNDDOWN(IF(LM18&gt;(200000-LM19),(200000-LM19),LM18)*0.9,0),IF(LM7="２割",ROUNDDOWN(IF(LM18&gt;(200000-LM19),(200000-LM19),LM18)*0.8,0),IF(LM7="３割",ROUNDDOWN(IF(LM18&gt;(200000-LM19),(200000-LM19),LM18)*0.7,0),IF(LM7="４割",ROUNDDOWN(IF(LM18&gt;(200000-LM19),(200000-LM19),LM18)*0.6,0),""))))</f>
        <v/>
      </c>
      <c r="LN30" s="52" t="str">
        <f t="shared" si="5"/>
        <v/>
      </c>
      <c r="LO30" s="52" t="str">
        <f t="shared" si="5"/>
        <v/>
      </c>
      <c r="LP30" s="52" t="str">
        <f t="shared" si="5"/>
        <v/>
      </c>
      <c r="LQ30" s="52" t="str">
        <f t="shared" si="5"/>
        <v/>
      </c>
      <c r="LR30" s="52" t="str">
        <f t="shared" si="5"/>
        <v/>
      </c>
      <c r="LS30" s="52" t="str">
        <f t="shared" si="5"/>
        <v/>
      </c>
      <c r="LT30" s="52" t="str">
        <f t="shared" si="5"/>
        <v/>
      </c>
      <c r="LU30" s="52" t="str">
        <f t="shared" si="5"/>
        <v/>
      </c>
      <c r="LV30" s="52" t="str">
        <f t="shared" si="5"/>
        <v/>
      </c>
      <c r="LW30" s="52" t="str">
        <f t="shared" si="5"/>
        <v/>
      </c>
      <c r="LX30" s="52" t="str">
        <f t="shared" si="5"/>
        <v/>
      </c>
      <c r="LY30" s="52" t="str">
        <f t="shared" si="5"/>
        <v/>
      </c>
      <c r="LZ30" s="52" t="str">
        <f t="shared" si="5"/>
        <v/>
      </c>
      <c r="MA30" s="52" t="str">
        <f t="shared" si="5"/>
        <v/>
      </c>
      <c r="MB30" s="52" t="str">
        <f t="shared" si="5"/>
        <v/>
      </c>
      <c r="MC30" s="52" t="str">
        <f t="shared" si="5"/>
        <v/>
      </c>
      <c r="MD30" s="52" t="str">
        <f t="shared" si="5"/>
        <v/>
      </c>
      <c r="ME30" s="52" t="str">
        <f t="shared" si="5"/>
        <v/>
      </c>
      <c r="MF30" s="52" t="str">
        <f t="shared" si="5"/>
        <v/>
      </c>
      <c r="MG30" s="52" t="str">
        <f t="shared" si="5"/>
        <v/>
      </c>
      <c r="MH30" s="52" t="str">
        <f t="shared" si="5"/>
        <v/>
      </c>
      <c r="MI30" s="52" t="str">
        <f t="shared" si="5"/>
        <v/>
      </c>
      <c r="MJ30" s="52" t="str">
        <f t="shared" si="5"/>
        <v/>
      </c>
      <c r="MK30" s="52" t="str">
        <f t="shared" si="5"/>
        <v/>
      </c>
      <c r="ML30" s="52" t="str">
        <f t="shared" si="5"/>
        <v/>
      </c>
      <c r="MM30" s="52" t="str">
        <f t="shared" si="5"/>
        <v/>
      </c>
      <c r="MN30" s="52" t="str">
        <f t="shared" si="5"/>
        <v/>
      </c>
      <c r="MO30" s="52" t="str">
        <f t="shared" si="5"/>
        <v/>
      </c>
      <c r="MP30" s="52" t="str">
        <f t="shared" si="5"/>
        <v/>
      </c>
      <c r="MQ30" s="52" t="str">
        <f t="shared" si="5"/>
        <v/>
      </c>
      <c r="MR30" s="52" t="str">
        <f t="shared" si="5"/>
        <v/>
      </c>
      <c r="MS30" s="52" t="str">
        <f t="shared" si="5"/>
        <v/>
      </c>
      <c r="MT30" s="52" t="str">
        <f t="shared" si="5"/>
        <v/>
      </c>
      <c r="MU30" s="52" t="str">
        <f t="shared" si="5"/>
        <v/>
      </c>
      <c r="MV30" s="52" t="str">
        <f t="shared" si="5"/>
        <v/>
      </c>
      <c r="MW30" s="52" t="str">
        <f t="shared" si="5"/>
        <v/>
      </c>
      <c r="MX30" s="52" t="str">
        <f t="shared" si="5"/>
        <v/>
      </c>
      <c r="MY30" s="52" t="str">
        <f t="shared" si="5"/>
        <v/>
      </c>
      <c r="MZ30" s="52" t="str">
        <f t="shared" si="5"/>
        <v/>
      </c>
      <c r="NA30" s="52" t="str">
        <f t="shared" si="5"/>
        <v/>
      </c>
      <c r="NB30" s="52" t="str">
        <f t="shared" si="5"/>
        <v/>
      </c>
      <c r="NC30" s="52" t="str">
        <f t="shared" si="5"/>
        <v/>
      </c>
      <c r="ND30" s="52" t="str">
        <f t="shared" si="5"/>
        <v/>
      </c>
      <c r="NE30" s="52" t="str">
        <f t="shared" si="5"/>
        <v/>
      </c>
      <c r="NF30" s="52" t="str">
        <f t="shared" si="5"/>
        <v/>
      </c>
      <c r="NG30" s="52" t="str">
        <f t="shared" si="5"/>
        <v/>
      </c>
      <c r="NH30" s="52" t="str">
        <f t="shared" si="5"/>
        <v/>
      </c>
      <c r="NI30" s="52" t="str">
        <f t="shared" si="5"/>
        <v/>
      </c>
      <c r="NJ30" s="52" t="str">
        <f t="shared" si="5"/>
        <v/>
      </c>
      <c r="NK30" s="52" t="str">
        <f t="shared" si="5"/>
        <v/>
      </c>
      <c r="NL30" s="52" t="str">
        <f t="shared" si="5"/>
        <v/>
      </c>
      <c r="NM30" s="52" t="str">
        <f t="shared" si="5"/>
        <v/>
      </c>
      <c r="NN30" s="52" t="str">
        <f t="shared" si="5"/>
        <v/>
      </c>
      <c r="NO30" s="52" t="str">
        <f t="shared" si="5"/>
        <v/>
      </c>
      <c r="NP30" s="52" t="str">
        <f t="shared" si="5"/>
        <v/>
      </c>
      <c r="NQ30" s="52" t="str">
        <f t="shared" si="5"/>
        <v/>
      </c>
      <c r="NR30" s="52" t="str">
        <f t="shared" si="5"/>
        <v/>
      </c>
      <c r="NS30" s="52" t="str">
        <f t="shared" si="5"/>
        <v/>
      </c>
      <c r="NT30" s="52" t="str">
        <f t="shared" si="5"/>
        <v/>
      </c>
      <c r="NU30" s="52" t="str">
        <f t="shared" si="5"/>
        <v/>
      </c>
      <c r="NV30" s="52" t="str">
        <f t="shared" si="5"/>
        <v/>
      </c>
      <c r="NW30" s="52" t="str">
        <f t="shared" si="5"/>
        <v/>
      </c>
      <c r="NX30" s="52" t="str">
        <f t="shared" si="5"/>
        <v/>
      </c>
      <c r="NY30" s="52" t="str">
        <f t="shared" ref="NY30:QJ30" si="6">IF(NY7="１割",ROUNDDOWN(IF(NY18&gt;(200000-NY19),(200000-NY19),NY18)*0.9,0),IF(NY7="２割",ROUNDDOWN(IF(NY18&gt;(200000-NY19),(200000-NY19),NY18)*0.8,0),IF(NY7="３割",ROUNDDOWN(IF(NY18&gt;(200000-NY19),(200000-NY19),NY18)*0.7,0),IF(NY7="４割",ROUNDDOWN(IF(NY18&gt;(200000-NY19),(200000-NY19),NY18)*0.6,0),""))))</f>
        <v/>
      </c>
      <c r="NZ30" s="52" t="str">
        <f t="shared" si="6"/>
        <v/>
      </c>
      <c r="OA30" s="52" t="str">
        <f t="shared" si="6"/>
        <v/>
      </c>
      <c r="OB30" s="52" t="str">
        <f t="shared" si="6"/>
        <v/>
      </c>
      <c r="OC30" s="52" t="str">
        <f t="shared" si="6"/>
        <v/>
      </c>
      <c r="OD30" s="52" t="str">
        <f t="shared" si="6"/>
        <v/>
      </c>
      <c r="OE30" s="52" t="str">
        <f t="shared" si="6"/>
        <v/>
      </c>
      <c r="OF30" s="52" t="str">
        <f t="shared" si="6"/>
        <v/>
      </c>
      <c r="OG30" s="52" t="str">
        <f t="shared" si="6"/>
        <v/>
      </c>
      <c r="OH30" s="52" t="str">
        <f t="shared" si="6"/>
        <v/>
      </c>
      <c r="OI30" s="52" t="str">
        <f t="shared" si="6"/>
        <v/>
      </c>
      <c r="OJ30" s="52" t="str">
        <f t="shared" si="6"/>
        <v/>
      </c>
      <c r="OK30" s="52" t="str">
        <f t="shared" si="6"/>
        <v/>
      </c>
      <c r="OL30" s="52" t="str">
        <f t="shared" si="6"/>
        <v/>
      </c>
      <c r="OM30" s="52" t="str">
        <f t="shared" si="6"/>
        <v/>
      </c>
      <c r="ON30" s="52" t="str">
        <f t="shared" si="6"/>
        <v/>
      </c>
      <c r="OO30" s="52" t="str">
        <f t="shared" si="6"/>
        <v/>
      </c>
      <c r="OP30" s="52" t="str">
        <f t="shared" si="6"/>
        <v/>
      </c>
      <c r="OQ30" s="52" t="str">
        <f t="shared" si="6"/>
        <v/>
      </c>
      <c r="OR30" s="52" t="str">
        <f t="shared" si="6"/>
        <v/>
      </c>
      <c r="OS30" s="52" t="str">
        <f t="shared" si="6"/>
        <v/>
      </c>
      <c r="OT30" s="52" t="str">
        <f t="shared" si="6"/>
        <v/>
      </c>
      <c r="OU30" s="52" t="str">
        <f t="shared" si="6"/>
        <v/>
      </c>
      <c r="OV30" s="52" t="str">
        <f t="shared" si="6"/>
        <v/>
      </c>
      <c r="OW30" s="52" t="str">
        <f t="shared" si="6"/>
        <v/>
      </c>
      <c r="OX30" s="52" t="str">
        <f t="shared" si="6"/>
        <v/>
      </c>
      <c r="OY30" s="52" t="str">
        <f t="shared" si="6"/>
        <v/>
      </c>
      <c r="OZ30" s="52" t="str">
        <f t="shared" si="6"/>
        <v/>
      </c>
      <c r="PA30" s="52" t="str">
        <f t="shared" si="6"/>
        <v/>
      </c>
      <c r="PB30" s="52" t="str">
        <f t="shared" si="6"/>
        <v/>
      </c>
      <c r="PC30" s="52" t="str">
        <f t="shared" si="6"/>
        <v/>
      </c>
      <c r="PD30" s="52" t="str">
        <f t="shared" si="6"/>
        <v/>
      </c>
      <c r="PE30" s="52" t="str">
        <f t="shared" si="6"/>
        <v/>
      </c>
      <c r="PF30" s="52" t="str">
        <f t="shared" si="6"/>
        <v/>
      </c>
      <c r="PG30" s="52" t="str">
        <f t="shared" si="6"/>
        <v/>
      </c>
      <c r="PH30" s="52" t="str">
        <f t="shared" si="6"/>
        <v/>
      </c>
      <c r="PI30" s="52" t="str">
        <f t="shared" si="6"/>
        <v/>
      </c>
      <c r="PJ30" s="52" t="str">
        <f t="shared" si="6"/>
        <v/>
      </c>
      <c r="PK30" s="52" t="str">
        <f t="shared" si="6"/>
        <v/>
      </c>
      <c r="PL30" s="52" t="str">
        <f t="shared" si="6"/>
        <v/>
      </c>
      <c r="PM30" s="52" t="str">
        <f t="shared" si="6"/>
        <v/>
      </c>
      <c r="PN30" s="52" t="str">
        <f t="shared" si="6"/>
        <v/>
      </c>
      <c r="PO30" s="52" t="str">
        <f t="shared" si="6"/>
        <v/>
      </c>
      <c r="PP30" s="52" t="str">
        <f t="shared" si="6"/>
        <v/>
      </c>
      <c r="PQ30" s="52" t="str">
        <f t="shared" si="6"/>
        <v/>
      </c>
      <c r="PR30" s="52" t="str">
        <f t="shared" si="6"/>
        <v/>
      </c>
      <c r="PS30" s="52" t="str">
        <f t="shared" si="6"/>
        <v/>
      </c>
      <c r="PT30" s="52" t="str">
        <f t="shared" si="6"/>
        <v/>
      </c>
      <c r="PU30" s="52" t="str">
        <f t="shared" si="6"/>
        <v/>
      </c>
      <c r="PV30" s="52" t="str">
        <f t="shared" si="6"/>
        <v/>
      </c>
      <c r="PW30" s="52" t="str">
        <f t="shared" si="6"/>
        <v/>
      </c>
      <c r="PX30" s="52" t="str">
        <f t="shared" si="6"/>
        <v/>
      </c>
      <c r="PY30" s="52" t="str">
        <f t="shared" si="6"/>
        <v/>
      </c>
      <c r="PZ30" s="52" t="str">
        <f t="shared" si="6"/>
        <v/>
      </c>
      <c r="QA30" s="52" t="str">
        <f t="shared" si="6"/>
        <v/>
      </c>
      <c r="QB30" s="52" t="str">
        <f t="shared" si="6"/>
        <v/>
      </c>
      <c r="QC30" s="52" t="str">
        <f t="shared" si="6"/>
        <v/>
      </c>
      <c r="QD30" s="52" t="str">
        <f t="shared" si="6"/>
        <v/>
      </c>
      <c r="QE30" s="52" t="str">
        <f t="shared" si="6"/>
        <v/>
      </c>
      <c r="QF30" s="52" t="str">
        <f t="shared" si="6"/>
        <v/>
      </c>
      <c r="QG30" s="52" t="str">
        <f t="shared" si="6"/>
        <v/>
      </c>
      <c r="QH30" s="52" t="str">
        <f t="shared" si="6"/>
        <v/>
      </c>
      <c r="QI30" s="52" t="str">
        <f t="shared" si="6"/>
        <v/>
      </c>
      <c r="QJ30" s="52" t="str">
        <f t="shared" si="6"/>
        <v/>
      </c>
      <c r="QK30" s="52" t="str">
        <f t="shared" ref="QK30:SI30" si="7">IF(QK7="１割",ROUNDDOWN(IF(QK18&gt;(200000-QK19),(200000-QK19),QK18)*0.9,0),IF(QK7="２割",ROUNDDOWN(IF(QK18&gt;(200000-QK19),(200000-QK19),QK18)*0.8,0),IF(QK7="３割",ROUNDDOWN(IF(QK18&gt;(200000-QK19),(200000-QK19),QK18)*0.7,0),IF(QK7="４割",ROUNDDOWN(IF(QK18&gt;(200000-QK19),(200000-QK19),QK18)*0.6,0),""))))</f>
        <v/>
      </c>
      <c r="QL30" s="52" t="str">
        <f t="shared" si="7"/>
        <v/>
      </c>
      <c r="QM30" s="52" t="str">
        <f t="shared" si="7"/>
        <v/>
      </c>
      <c r="QN30" s="52" t="str">
        <f t="shared" si="7"/>
        <v/>
      </c>
      <c r="QO30" s="52" t="str">
        <f t="shared" si="7"/>
        <v/>
      </c>
      <c r="QP30" s="52" t="str">
        <f t="shared" si="7"/>
        <v/>
      </c>
      <c r="QQ30" s="52" t="str">
        <f t="shared" si="7"/>
        <v/>
      </c>
      <c r="QR30" s="52" t="str">
        <f t="shared" si="7"/>
        <v/>
      </c>
      <c r="QS30" s="52" t="str">
        <f t="shared" si="7"/>
        <v/>
      </c>
      <c r="QT30" s="52" t="str">
        <f t="shared" si="7"/>
        <v/>
      </c>
      <c r="QU30" s="52" t="str">
        <f t="shared" si="7"/>
        <v/>
      </c>
      <c r="QV30" s="52" t="str">
        <f t="shared" si="7"/>
        <v/>
      </c>
      <c r="QW30" s="52" t="str">
        <f t="shared" si="7"/>
        <v/>
      </c>
      <c r="QX30" s="52" t="str">
        <f t="shared" si="7"/>
        <v/>
      </c>
      <c r="QY30" s="52" t="str">
        <f t="shared" si="7"/>
        <v/>
      </c>
      <c r="QZ30" s="52" t="str">
        <f t="shared" si="7"/>
        <v/>
      </c>
      <c r="RA30" s="52" t="str">
        <f t="shared" si="7"/>
        <v/>
      </c>
      <c r="RB30" s="52" t="str">
        <f t="shared" si="7"/>
        <v/>
      </c>
      <c r="RC30" s="52" t="str">
        <f t="shared" si="7"/>
        <v/>
      </c>
      <c r="RD30" s="52" t="str">
        <f t="shared" si="7"/>
        <v/>
      </c>
      <c r="RE30" s="52" t="str">
        <f t="shared" si="7"/>
        <v/>
      </c>
      <c r="RF30" s="52" t="str">
        <f t="shared" si="7"/>
        <v/>
      </c>
      <c r="RG30" s="52" t="str">
        <f t="shared" si="7"/>
        <v/>
      </c>
      <c r="RH30" s="52" t="str">
        <f t="shared" si="7"/>
        <v/>
      </c>
      <c r="RI30" s="52" t="str">
        <f t="shared" si="7"/>
        <v/>
      </c>
      <c r="RJ30" s="52" t="str">
        <f t="shared" si="7"/>
        <v/>
      </c>
      <c r="RK30" s="52" t="str">
        <f t="shared" si="7"/>
        <v/>
      </c>
      <c r="RL30" s="52" t="str">
        <f t="shared" si="7"/>
        <v/>
      </c>
      <c r="RM30" s="52" t="str">
        <f t="shared" si="7"/>
        <v/>
      </c>
      <c r="RN30" s="52" t="str">
        <f t="shared" si="7"/>
        <v/>
      </c>
      <c r="RO30" s="52" t="str">
        <f t="shared" si="7"/>
        <v/>
      </c>
      <c r="RP30" s="52" t="str">
        <f t="shared" si="7"/>
        <v/>
      </c>
      <c r="RQ30" s="52" t="str">
        <f t="shared" si="7"/>
        <v/>
      </c>
      <c r="RR30" s="52" t="str">
        <f t="shared" si="7"/>
        <v/>
      </c>
      <c r="RS30" s="52" t="str">
        <f t="shared" si="7"/>
        <v/>
      </c>
      <c r="RT30" s="52" t="str">
        <f t="shared" si="7"/>
        <v/>
      </c>
      <c r="RU30" s="52" t="str">
        <f t="shared" si="7"/>
        <v/>
      </c>
      <c r="RV30" s="52" t="str">
        <f t="shared" si="7"/>
        <v/>
      </c>
      <c r="RW30" s="52" t="str">
        <f t="shared" si="7"/>
        <v/>
      </c>
      <c r="RX30" s="52" t="str">
        <f t="shared" si="7"/>
        <v/>
      </c>
      <c r="RY30" s="52" t="str">
        <f t="shared" si="7"/>
        <v/>
      </c>
      <c r="RZ30" s="52" t="str">
        <f t="shared" si="7"/>
        <v/>
      </c>
      <c r="SA30" s="52" t="str">
        <f t="shared" si="7"/>
        <v/>
      </c>
      <c r="SB30" s="52" t="str">
        <f t="shared" si="7"/>
        <v/>
      </c>
      <c r="SC30" s="52" t="str">
        <f t="shared" si="7"/>
        <v/>
      </c>
      <c r="SD30" s="52" t="str">
        <f t="shared" si="7"/>
        <v/>
      </c>
      <c r="SE30" s="52" t="str">
        <f t="shared" si="7"/>
        <v/>
      </c>
      <c r="SF30" s="52" t="str">
        <f t="shared" si="7"/>
        <v/>
      </c>
      <c r="SG30" s="52" t="str">
        <f t="shared" si="7"/>
        <v/>
      </c>
      <c r="SH30" s="52" t="str">
        <f t="shared" si="7"/>
        <v/>
      </c>
      <c r="SI30" s="52" t="str">
        <f t="shared" si="7"/>
        <v/>
      </c>
    </row>
    <row r="31" spans="1:503">
      <c r="A31" s="59"/>
      <c r="B31" s="58" t="s">
        <v>192</v>
      </c>
      <c r="C31" s="45" t="s">
        <v>188</v>
      </c>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2"/>
      <c r="NI31" s="2"/>
      <c r="NJ31" s="2"/>
      <c r="NK31" s="2"/>
      <c r="NL31" s="2"/>
      <c r="NM31" s="2"/>
      <c r="NN31" s="2"/>
      <c r="NO31" s="2"/>
      <c r="NP31" s="2"/>
      <c r="NQ31" s="2"/>
      <c r="NR31" s="2"/>
      <c r="NS31" s="2"/>
      <c r="NT31" s="2"/>
      <c r="NU31" s="2"/>
      <c r="NV31" s="2"/>
      <c r="NW31" s="2"/>
      <c r="NX31" s="2"/>
      <c r="NY31" s="2"/>
      <c r="NZ31" s="2"/>
      <c r="OA31" s="2"/>
      <c r="OB31" s="2"/>
      <c r="OC31" s="2"/>
      <c r="OD31" s="2"/>
      <c r="OE31" s="2"/>
      <c r="OF31" s="2"/>
      <c r="OG31" s="2"/>
      <c r="OH31" s="2"/>
      <c r="OI31" s="2"/>
      <c r="OJ31" s="2"/>
      <c r="OK31" s="2"/>
      <c r="OL31" s="2"/>
      <c r="OM31" s="2"/>
      <c r="ON31" s="2"/>
      <c r="OO31" s="2"/>
      <c r="OP31" s="2"/>
      <c r="OQ31" s="2"/>
      <c r="OR31" s="2"/>
      <c r="OS31" s="2"/>
      <c r="OT31" s="2"/>
      <c r="OU31" s="2"/>
      <c r="OV31" s="2"/>
      <c r="OW31" s="2"/>
      <c r="OX31" s="2"/>
      <c r="OY31" s="2"/>
      <c r="OZ31" s="2"/>
      <c r="PA31" s="2"/>
      <c r="PB31" s="2"/>
      <c r="PC31" s="2"/>
      <c r="PD31" s="2"/>
      <c r="PE31" s="2"/>
      <c r="PF31" s="2"/>
      <c r="PG31" s="2"/>
      <c r="PH31" s="2"/>
      <c r="PI31" s="2"/>
      <c r="PJ31" s="2"/>
      <c r="PK31" s="2"/>
      <c r="PL31" s="2"/>
      <c r="PM31" s="2"/>
      <c r="PN31" s="2"/>
      <c r="PO31" s="2"/>
      <c r="PP31" s="2"/>
      <c r="PQ31" s="2"/>
      <c r="PR31" s="2"/>
      <c r="PS31" s="2"/>
      <c r="PT31" s="2"/>
      <c r="PU31" s="2"/>
      <c r="PV31" s="2"/>
      <c r="PW31" s="2"/>
      <c r="PX31" s="2"/>
      <c r="PY31" s="2"/>
      <c r="PZ31" s="2"/>
      <c r="QA31" s="2"/>
      <c r="QB31" s="2"/>
      <c r="QC31" s="2"/>
      <c r="QD31" s="2"/>
      <c r="QE31" s="2"/>
      <c r="QF31" s="2"/>
      <c r="QG31" s="2"/>
      <c r="QH31" s="2"/>
      <c r="QI31" s="2"/>
      <c r="QJ31" s="2"/>
      <c r="QK31" s="2"/>
      <c r="QL31" s="2"/>
      <c r="QM31" s="2"/>
      <c r="QN31" s="2"/>
      <c r="QO31" s="2"/>
      <c r="QP31" s="2"/>
      <c r="QQ31" s="2"/>
      <c r="QR31" s="2"/>
      <c r="QS31" s="2"/>
      <c r="QT31" s="2"/>
      <c r="QU31" s="2"/>
      <c r="QV31" s="2"/>
      <c r="QW31" s="2"/>
      <c r="QX31" s="2"/>
      <c r="QY31" s="2"/>
      <c r="QZ31" s="2"/>
      <c r="RA31" s="2"/>
      <c r="RB31" s="2"/>
      <c r="RC31" s="2"/>
      <c r="RD31" s="2"/>
      <c r="RE31" s="2"/>
      <c r="RF31" s="2"/>
      <c r="RG31" s="2"/>
      <c r="RH31" s="2"/>
      <c r="RI31" s="2"/>
      <c r="RJ31" s="2"/>
      <c r="RK31" s="2"/>
      <c r="RL31" s="2"/>
      <c r="RM31" s="2"/>
      <c r="RN31" s="2"/>
      <c r="RO31" s="2"/>
      <c r="RP31" s="2"/>
      <c r="RQ31" s="2"/>
      <c r="RR31" s="2"/>
      <c r="RS31" s="2"/>
      <c r="RT31" s="2"/>
      <c r="RU31" s="2"/>
      <c r="RV31" s="2"/>
      <c r="RW31" s="2"/>
      <c r="RX31" s="2"/>
      <c r="RY31" s="2"/>
      <c r="RZ31" s="2"/>
      <c r="SA31" s="2"/>
      <c r="SB31" s="2"/>
      <c r="SC31" s="2"/>
      <c r="SD31" s="2"/>
      <c r="SE31" s="2"/>
      <c r="SF31" s="2"/>
      <c r="SG31" s="2"/>
      <c r="SH31" s="2"/>
      <c r="SI31" s="2"/>
    </row>
    <row r="32" spans="1:503">
      <c r="A32" s="59"/>
      <c r="B32" s="58"/>
      <c r="C32" s="45" t="s">
        <v>241</v>
      </c>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2"/>
      <c r="NH32" s="2"/>
      <c r="NI32" s="2"/>
      <c r="NJ32" s="2"/>
      <c r="NK32" s="2"/>
      <c r="NL32" s="2"/>
      <c r="NM32" s="2"/>
      <c r="NN32" s="2"/>
      <c r="NO32" s="2"/>
      <c r="NP32" s="2"/>
      <c r="NQ32" s="2"/>
      <c r="NR32" s="2"/>
      <c r="NS32" s="2"/>
      <c r="NT32" s="2"/>
      <c r="NU32" s="2"/>
      <c r="NV32" s="2"/>
      <c r="NW32" s="2"/>
      <c r="NX32" s="2"/>
      <c r="NY32" s="2"/>
      <c r="NZ32" s="2"/>
      <c r="OA32" s="2"/>
      <c r="OB32" s="2"/>
      <c r="OC32" s="2"/>
      <c r="OD32" s="2"/>
      <c r="OE32" s="2"/>
      <c r="OF32" s="2"/>
      <c r="OG32" s="2"/>
      <c r="OH32" s="2"/>
      <c r="OI32" s="2"/>
      <c r="OJ32" s="2"/>
      <c r="OK32" s="2"/>
      <c r="OL32" s="2"/>
      <c r="OM32" s="2"/>
      <c r="ON32" s="2"/>
      <c r="OO32" s="2"/>
      <c r="OP32" s="2"/>
      <c r="OQ32" s="2"/>
      <c r="OR32" s="2"/>
      <c r="OS32" s="2"/>
      <c r="OT32" s="2"/>
      <c r="OU32" s="2"/>
      <c r="OV32" s="2"/>
      <c r="OW32" s="2"/>
      <c r="OX32" s="2"/>
      <c r="OY32" s="2"/>
      <c r="OZ32" s="2"/>
      <c r="PA32" s="2"/>
      <c r="PB32" s="2"/>
      <c r="PC32" s="2"/>
      <c r="PD32" s="2"/>
      <c r="PE32" s="2"/>
      <c r="PF32" s="2"/>
      <c r="PG32" s="2"/>
      <c r="PH32" s="2"/>
      <c r="PI32" s="2"/>
      <c r="PJ32" s="2"/>
      <c r="PK32" s="2"/>
      <c r="PL32" s="2"/>
      <c r="PM32" s="2"/>
      <c r="PN32" s="2"/>
      <c r="PO32" s="2"/>
      <c r="PP32" s="2"/>
      <c r="PQ32" s="2"/>
      <c r="PR32" s="2"/>
      <c r="PS32" s="2"/>
      <c r="PT32" s="2"/>
      <c r="PU32" s="2"/>
      <c r="PV32" s="2"/>
      <c r="PW32" s="2"/>
      <c r="PX32" s="2"/>
      <c r="PY32" s="2"/>
      <c r="PZ32" s="2"/>
      <c r="QA32" s="2"/>
      <c r="QB32" s="2"/>
      <c r="QC32" s="2"/>
      <c r="QD32" s="2"/>
      <c r="QE32" s="2"/>
      <c r="QF32" s="2"/>
      <c r="QG32" s="2"/>
      <c r="QH32" s="2"/>
      <c r="QI32" s="2"/>
      <c r="QJ32" s="2"/>
      <c r="QK32" s="2"/>
      <c r="QL32" s="2"/>
      <c r="QM32" s="2"/>
      <c r="QN32" s="2"/>
      <c r="QO32" s="2"/>
      <c r="QP32" s="2"/>
      <c r="QQ32" s="2"/>
      <c r="QR32" s="2"/>
      <c r="QS32" s="2"/>
      <c r="QT32" s="2"/>
      <c r="QU32" s="2"/>
      <c r="QV32" s="2"/>
      <c r="QW32" s="2"/>
      <c r="QX32" s="2"/>
      <c r="QY32" s="2"/>
      <c r="QZ32" s="2"/>
      <c r="RA32" s="2"/>
      <c r="RB32" s="2"/>
      <c r="RC32" s="2"/>
      <c r="RD32" s="2"/>
      <c r="RE32" s="2"/>
      <c r="RF32" s="2"/>
      <c r="RG32" s="2"/>
      <c r="RH32" s="2"/>
      <c r="RI32" s="2"/>
      <c r="RJ32" s="2"/>
      <c r="RK32" s="2"/>
      <c r="RL32" s="2"/>
      <c r="RM32" s="2"/>
      <c r="RN32" s="2"/>
      <c r="RO32" s="2"/>
      <c r="RP32" s="2"/>
      <c r="RQ32" s="2"/>
      <c r="RR32" s="2"/>
      <c r="RS32" s="2"/>
      <c r="RT32" s="2"/>
      <c r="RU32" s="2"/>
      <c r="RV32" s="2"/>
      <c r="RW32" s="2"/>
      <c r="RX32" s="2"/>
      <c r="RY32" s="2"/>
      <c r="RZ32" s="2"/>
      <c r="SA32" s="2"/>
      <c r="SB32" s="2"/>
      <c r="SC32" s="2"/>
      <c r="SD32" s="2"/>
      <c r="SE32" s="2"/>
      <c r="SF32" s="2"/>
      <c r="SG32" s="2"/>
      <c r="SH32" s="2"/>
      <c r="SI32" s="2"/>
    </row>
    <row r="33" spans="1:503">
      <c r="A33" s="59"/>
      <c r="B33" s="58"/>
      <c r="C33" s="45" t="s">
        <v>189</v>
      </c>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2"/>
      <c r="NH33" s="2"/>
      <c r="NI33" s="2"/>
      <c r="NJ33" s="2"/>
      <c r="NK33" s="2"/>
      <c r="NL33" s="2"/>
      <c r="NM33" s="2"/>
      <c r="NN33" s="2"/>
      <c r="NO33" s="2"/>
      <c r="NP33" s="2"/>
      <c r="NQ33" s="2"/>
      <c r="NR33" s="2"/>
      <c r="NS33" s="2"/>
      <c r="NT33" s="2"/>
      <c r="NU33" s="2"/>
      <c r="NV33" s="2"/>
      <c r="NW33" s="2"/>
      <c r="NX33" s="2"/>
      <c r="NY33" s="2"/>
      <c r="NZ33" s="2"/>
      <c r="OA33" s="2"/>
      <c r="OB33" s="2"/>
      <c r="OC33" s="2"/>
      <c r="OD33" s="2"/>
      <c r="OE33" s="2"/>
      <c r="OF33" s="2"/>
      <c r="OG33" s="2"/>
      <c r="OH33" s="2"/>
      <c r="OI33" s="2"/>
      <c r="OJ33" s="2"/>
      <c r="OK33" s="2"/>
      <c r="OL33" s="2"/>
      <c r="OM33" s="2"/>
      <c r="ON33" s="2"/>
      <c r="OO33" s="2"/>
      <c r="OP33" s="2"/>
      <c r="OQ33" s="2"/>
      <c r="OR33" s="2"/>
      <c r="OS33" s="2"/>
      <c r="OT33" s="2"/>
      <c r="OU33" s="2"/>
      <c r="OV33" s="2"/>
      <c r="OW33" s="2"/>
      <c r="OX33" s="2"/>
      <c r="OY33" s="2"/>
      <c r="OZ33" s="2"/>
      <c r="PA33" s="2"/>
      <c r="PB33" s="2"/>
      <c r="PC33" s="2"/>
      <c r="PD33" s="2"/>
      <c r="PE33" s="2"/>
      <c r="PF33" s="2"/>
      <c r="PG33" s="2"/>
      <c r="PH33" s="2"/>
      <c r="PI33" s="2"/>
      <c r="PJ33" s="2"/>
      <c r="PK33" s="2"/>
      <c r="PL33" s="2"/>
      <c r="PM33" s="2"/>
      <c r="PN33" s="2"/>
      <c r="PO33" s="2"/>
      <c r="PP33" s="2"/>
      <c r="PQ33" s="2"/>
      <c r="PR33" s="2"/>
      <c r="PS33" s="2"/>
      <c r="PT33" s="2"/>
      <c r="PU33" s="2"/>
      <c r="PV33" s="2"/>
      <c r="PW33" s="2"/>
      <c r="PX33" s="2"/>
      <c r="PY33" s="2"/>
      <c r="PZ33" s="2"/>
      <c r="QA33" s="2"/>
      <c r="QB33" s="2"/>
      <c r="QC33" s="2"/>
      <c r="QD33" s="2"/>
      <c r="QE33" s="2"/>
      <c r="QF33" s="2"/>
      <c r="QG33" s="2"/>
      <c r="QH33" s="2"/>
      <c r="QI33" s="2"/>
      <c r="QJ33" s="2"/>
      <c r="QK33" s="2"/>
      <c r="QL33" s="2"/>
      <c r="QM33" s="2"/>
      <c r="QN33" s="2"/>
      <c r="QO33" s="2"/>
      <c r="QP33" s="2"/>
      <c r="QQ33" s="2"/>
      <c r="QR33" s="2"/>
      <c r="QS33" s="2"/>
      <c r="QT33" s="2"/>
      <c r="QU33" s="2"/>
      <c r="QV33" s="2"/>
      <c r="QW33" s="2"/>
      <c r="QX33" s="2"/>
      <c r="QY33" s="2"/>
      <c r="QZ33" s="2"/>
      <c r="RA33" s="2"/>
      <c r="RB33" s="2"/>
      <c r="RC33" s="2"/>
      <c r="RD33" s="2"/>
      <c r="RE33" s="2"/>
      <c r="RF33" s="2"/>
      <c r="RG33" s="2"/>
      <c r="RH33" s="2"/>
      <c r="RI33" s="2"/>
      <c r="RJ33" s="2"/>
      <c r="RK33" s="2"/>
      <c r="RL33" s="2"/>
      <c r="RM33" s="2"/>
      <c r="RN33" s="2"/>
      <c r="RO33" s="2"/>
      <c r="RP33" s="2"/>
      <c r="RQ33" s="2"/>
      <c r="RR33" s="2"/>
      <c r="RS33" s="2"/>
      <c r="RT33" s="2"/>
      <c r="RU33" s="2"/>
      <c r="RV33" s="2"/>
      <c r="RW33" s="2"/>
      <c r="RX33" s="2"/>
      <c r="RY33" s="2"/>
      <c r="RZ33" s="2"/>
      <c r="SA33" s="2"/>
      <c r="SB33" s="2"/>
      <c r="SC33" s="2"/>
      <c r="SD33" s="2"/>
      <c r="SE33" s="2"/>
      <c r="SF33" s="2"/>
      <c r="SG33" s="2"/>
      <c r="SH33" s="2"/>
      <c r="SI33" s="2"/>
    </row>
    <row r="34" spans="1:503">
      <c r="A34" s="59"/>
      <c r="B34" s="58"/>
      <c r="C34" s="45" t="s">
        <v>190</v>
      </c>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
      <c r="ND34" s="2"/>
      <c r="NE34" s="2"/>
      <c r="NF34" s="2"/>
      <c r="NG34" s="2"/>
      <c r="NH34" s="2"/>
      <c r="NI34" s="2"/>
      <c r="NJ34" s="2"/>
      <c r="NK34" s="2"/>
      <c r="NL34" s="2"/>
      <c r="NM34" s="2"/>
      <c r="NN34" s="2"/>
      <c r="NO34" s="2"/>
      <c r="NP34" s="2"/>
      <c r="NQ34" s="2"/>
      <c r="NR34" s="2"/>
      <c r="NS34" s="2"/>
      <c r="NT34" s="2"/>
      <c r="NU34" s="2"/>
      <c r="NV34" s="2"/>
      <c r="NW34" s="2"/>
      <c r="NX34" s="2"/>
      <c r="NY34" s="2"/>
      <c r="NZ34" s="2"/>
      <c r="OA34" s="2"/>
      <c r="OB34" s="2"/>
      <c r="OC34" s="2"/>
      <c r="OD34" s="2"/>
      <c r="OE34" s="2"/>
      <c r="OF34" s="2"/>
      <c r="OG34" s="2"/>
      <c r="OH34" s="2"/>
      <c r="OI34" s="2"/>
      <c r="OJ34" s="2"/>
      <c r="OK34" s="2"/>
      <c r="OL34" s="2"/>
      <c r="OM34" s="2"/>
      <c r="ON34" s="2"/>
      <c r="OO34" s="2"/>
      <c r="OP34" s="2"/>
      <c r="OQ34" s="2"/>
      <c r="OR34" s="2"/>
      <c r="OS34" s="2"/>
      <c r="OT34" s="2"/>
      <c r="OU34" s="2"/>
      <c r="OV34" s="2"/>
      <c r="OW34" s="2"/>
      <c r="OX34" s="2"/>
      <c r="OY34" s="2"/>
      <c r="OZ34" s="2"/>
      <c r="PA34" s="2"/>
      <c r="PB34" s="2"/>
      <c r="PC34" s="2"/>
      <c r="PD34" s="2"/>
      <c r="PE34" s="2"/>
      <c r="PF34" s="2"/>
      <c r="PG34" s="2"/>
      <c r="PH34" s="2"/>
      <c r="PI34" s="2"/>
      <c r="PJ34" s="2"/>
      <c r="PK34" s="2"/>
      <c r="PL34" s="2"/>
      <c r="PM34" s="2"/>
      <c r="PN34" s="2"/>
      <c r="PO34" s="2"/>
      <c r="PP34" s="2"/>
      <c r="PQ34" s="2"/>
      <c r="PR34" s="2"/>
      <c r="PS34" s="2"/>
      <c r="PT34" s="2"/>
      <c r="PU34" s="2"/>
      <c r="PV34" s="2"/>
      <c r="PW34" s="2"/>
      <c r="PX34" s="2"/>
      <c r="PY34" s="2"/>
      <c r="PZ34" s="2"/>
      <c r="QA34" s="2"/>
      <c r="QB34" s="2"/>
      <c r="QC34" s="2"/>
      <c r="QD34" s="2"/>
      <c r="QE34" s="2"/>
      <c r="QF34" s="2"/>
      <c r="QG34" s="2"/>
      <c r="QH34" s="2"/>
      <c r="QI34" s="2"/>
      <c r="QJ34" s="2"/>
      <c r="QK34" s="2"/>
      <c r="QL34" s="2"/>
      <c r="QM34" s="2"/>
      <c r="QN34" s="2"/>
      <c r="QO34" s="2"/>
      <c r="QP34" s="2"/>
      <c r="QQ34" s="2"/>
      <c r="QR34" s="2"/>
      <c r="QS34" s="2"/>
      <c r="QT34" s="2"/>
      <c r="QU34" s="2"/>
      <c r="QV34" s="2"/>
      <c r="QW34" s="2"/>
      <c r="QX34" s="2"/>
      <c r="QY34" s="2"/>
      <c r="QZ34" s="2"/>
      <c r="RA34" s="2"/>
      <c r="RB34" s="2"/>
      <c r="RC34" s="2"/>
      <c r="RD34" s="2"/>
      <c r="RE34" s="2"/>
      <c r="RF34" s="2"/>
      <c r="RG34" s="2"/>
      <c r="RH34" s="2"/>
      <c r="RI34" s="2"/>
      <c r="RJ34" s="2"/>
      <c r="RK34" s="2"/>
      <c r="RL34" s="2"/>
      <c r="RM34" s="2"/>
      <c r="RN34" s="2"/>
      <c r="RO34" s="2"/>
      <c r="RP34" s="2"/>
      <c r="RQ34" s="2"/>
      <c r="RR34" s="2"/>
      <c r="RS34" s="2"/>
      <c r="RT34" s="2"/>
      <c r="RU34" s="2"/>
      <c r="RV34" s="2"/>
      <c r="RW34" s="2"/>
      <c r="RX34" s="2"/>
      <c r="RY34" s="2"/>
      <c r="RZ34" s="2"/>
      <c r="SA34" s="2"/>
      <c r="SB34" s="2"/>
      <c r="SC34" s="2"/>
      <c r="SD34" s="2"/>
      <c r="SE34" s="2"/>
      <c r="SF34" s="2"/>
      <c r="SG34" s="2"/>
      <c r="SH34" s="2"/>
      <c r="SI34" s="2"/>
    </row>
    <row r="35" spans="1:503">
      <c r="A35" s="59"/>
      <c r="B35" s="58"/>
      <c r="C35" s="45" t="s">
        <v>191</v>
      </c>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2"/>
      <c r="NI35" s="2"/>
      <c r="NJ35" s="2"/>
      <c r="NK35" s="2"/>
      <c r="NL35" s="2"/>
      <c r="NM35" s="2"/>
      <c r="NN35" s="2"/>
      <c r="NO35" s="2"/>
      <c r="NP35" s="2"/>
      <c r="NQ35" s="2"/>
      <c r="NR35" s="2"/>
      <c r="NS35" s="2"/>
      <c r="NT35" s="2"/>
      <c r="NU35" s="2"/>
      <c r="NV35" s="2"/>
      <c r="NW35" s="2"/>
      <c r="NX35" s="2"/>
      <c r="NY35" s="2"/>
      <c r="NZ35" s="2"/>
      <c r="OA35" s="2"/>
      <c r="OB35" s="2"/>
      <c r="OC35" s="2"/>
      <c r="OD35" s="2"/>
      <c r="OE35" s="2"/>
      <c r="OF35" s="2"/>
      <c r="OG35" s="2"/>
      <c r="OH35" s="2"/>
      <c r="OI35" s="2"/>
      <c r="OJ35" s="2"/>
      <c r="OK35" s="2"/>
      <c r="OL35" s="2"/>
      <c r="OM35" s="2"/>
      <c r="ON35" s="2"/>
      <c r="OO35" s="2"/>
      <c r="OP35" s="2"/>
      <c r="OQ35" s="2"/>
      <c r="OR35" s="2"/>
      <c r="OS35" s="2"/>
      <c r="OT35" s="2"/>
      <c r="OU35" s="2"/>
      <c r="OV35" s="2"/>
      <c r="OW35" s="2"/>
      <c r="OX35" s="2"/>
      <c r="OY35" s="2"/>
      <c r="OZ35" s="2"/>
      <c r="PA35" s="2"/>
      <c r="PB35" s="2"/>
      <c r="PC35" s="2"/>
      <c r="PD35" s="2"/>
      <c r="PE35" s="2"/>
      <c r="PF35" s="2"/>
      <c r="PG35" s="2"/>
      <c r="PH35" s="2"/>
      <c r="PI35" s="2"/>
      <c r="PJ35" s="2"/>
      <c r="PK35" s="2"/>
      <c r="PL35" s="2"/>
      <c r="PM35" s="2"/>
      <c r="PN35" s="2"/>
      <c r="PO35" s="2"/>
      <c r="PP35" s="2"/>
      <c r="PQ35" s="2"/>
      <c r="PR35" s="2"/>
      <c r="PS35" s="2"/>
      <c r="PT35" s="2"/>
      <c r="PU35" s="2"/>
      <c r="PV35" s="2"/>
      <c r="PW35" s="2"/>
      <c r="PX35" s="2"/>
      <c r="PY35" s="2"/>
      <c r="PZ35" s="2"/>
      <c r="QA35" s="2"/>
      <c r="QB35" s="2"/>
      <c r="QC35" s="2"/>
      <c r="QD35" s="2"/>
      <c r="QE35" s="2"/>
      <c r="QF35" s="2"/>
      <c r="QG35" s="2"/>
      <c r="QH35" s="2"/>
      <c r="QI35" s="2"/>
      <c r="QJ35" s="2"/>
      <c r="QK35" s="2"/>
      <c r="QL35" s="2"/>
      <c r="QM35" s="2"/>
      <c r="QN35" s="2"/>
      <c r="QO35" s="2"/>
      <c r="QP35" s="2"/>
      <c r="QQ35" s="2"/>
      <c r="QR35" s="2"/>
      <c r="QS35" s="2"/>
      <c r="QT35" s="2"/>
      <c r="QU35" s="2"/>
      <c r="QV35" s="2"/>
      <c r="QW35" s="2"/>
      <c r="QX35" s="2"/>
      <c r="QY35" s="2"/>
      <c r="QZ35" s="2"/>
      <c r="RA35" s="2"/>
      <c r="RB35" s="2"/>
      <c r="RC35" s="2"/>
      <c r="RD35" s="2"/>
      <c r="RE35" s="2"/>
      <c r="RF35" s="2"/>
      <c r="RG35" s="2"/>
      <c r="RH35" s="2"/>
      <c r="RI35" s="2"/>
      <c r="RJ35" s="2"/>
      <c r="RK35" s="2"/>
      <c r="RL35" s="2"/>
      <c r="RM35" s="2"/>
      <c r="RN35" s="2"/>
      <c r="RO35" s="2"/>
      <c r="RP35" s="2"/>
      <c r="RQ35" s="2"/>
      <c r="RR35" s="2"/>
      <c r="RS35" s="2"/>
      <c r="RT35" s="2"/>
      <c r="RU35" s="2"/>
      <c r="RV35" s="2"/>
      <c r="RW35" s="2"/>
      <c r="RX35" s="2"/>
      <c r="RY35" s="2"/>
      <c r="RZ35" s="2"/>
      <c r="SA35" s="2"/>
      <c r="SB35" s="2"/>
      <c r="SC35" s="2"/>
      <c r="SD35" s="2"/>
      <c r="SE35" s="2"/>
      <c r="SF35" s="2"/>
      <c r="SG35" s="2"/>
      <c r="SH35" s="2"/>
      <c r="SI35" s="2"/>
    </row>
    <row r="36" spans="1:503">
      <c r="A36" s="59"/>
      <c r="B36" s="58" t="s">
        <v>193</v>
      </c>
      <c r="C36" s="45" t="s">
        <v>194</v>
      </c>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
      <c r="ND36" s="2"/>
      <c r="NE36" s="2"/>
      <c r="NF36" s="2"/>
      <c r="NG36" s="2"/>
      <c r="NH36" s="2"/>
      <c r="NI36" s="2"/>
      <c r="NJ36" s="2"/>
      <c r="NK36" s="2"/>
      <c r="NL36" s="2"/>
      <c r="NM36" s="2"/>
      <c r="NN36" s="2"/>
      <c r="NO36" s="2"/>
      <c r="NP36" s="2"/>
      <c r="NQ36" s="2"/>
      <c r="NR36" s="2"/>
      <c r="NS36" s="2"/>
      <c r="NT36" s="2"/>
      <c r="NU36" s="2"/>
      <c r="NV36" s="2"/>
      <c r="NW36" s="2"/>
      <c r="NX36" s="2"/>
      <c r="NY36" s="2"/>
      <c r="NZ36" s="2"/>
      <c r="OA36" s="2"/>
      <c r="OB36" s="2"/>
      <c r="OC36" s="2"/>
      <c r="OD36" s="2"/>
      <c r="OE36" s="2"/>
      <c r="OF36" s="2"/>
      <c r="OG36" s="2"/>
      <c r="OH36" s="2"/>
      <c r="OI36" s="2"/>
      <c r="OJ36" s="2"/>
      <c r="OK36" s="2"/>
      <c r="OL36" s="2"/>
      <c r="OM36" s="2"/>
      <c r="ON36" s="2"/>
      <c r="OO36" s="2"/>
      <c r="OP36" s="2"/>
      <c r="OQ36" s="2"/>
      <c r="OR36" s="2"/>
      <c r="OS36" s="2"/>
      <c r="OT36" s="2"/>
      <c r="OU36" s="2"/>
      <c r="OV36" s="2"/>
      <c r="OW36" s="2"/>
      <c r="OX36" s="2"/>
      <c r="OY36" s="2"/>
      <c r="OZ36" s="2"/>
      <c r="PA36" s="2"/>
      <c r="PB36" s="2"/>
      <c r="PC36" s="2"/>
      <c r="PD36" s="2"/>
      <c r="PE36" s="2"/>
      <c r="PF36" s="2"/>
      <c r="PG36" s="2"/>
      <c r="PH36" s="2"/>
      <c r="PI36" s="2"/>
      <c r="PJ36" s="2"/>
      <c r="PK36" s="2"/>
      <c r="PL36" s="2"/>
      <c r="PM36" s="2"/>
      <c r="PN36" s="2"/>
      <c r="PO36" s="2"/>
      <c r="PP36" s="2"/>
      <c r="PQ36" s="2"/>
      <c r="PR36" s="2"/>
      <c r="PS36" s="2"/>
      <c r="PT36" s="2"/>
      <c r="PU36" s="2"/>
      <c r="PV36" s="2"/>
      <c r="PW36" s="2"/>
      <c r="PX36" s="2"/>
      <c r="PY36" s="2"/>
      <c r="PZ36" s="2"/>
      <c r="QA36" s="2"/>
      <c r="QB36" s="2"/>
      <c r="QC36" s="2"/>
      <c r="QD36" s="2"/>
      <c r="QE36" s="2"/>
      <c r="QF36" s="2"/>
      <c r="QG36" s="2"/>
      <c r="QH36" s="2"/>
      <c r="QI36" s="2"/>
      <c r="QJ36" s="2"/>
      <c r="QK36" s="2"/>
      <c r="QL36" s="2"/>
      <c r="QM36" s="2"/>
      <c r="QN36" s="2"/>
      <c r="QO36" s="2"/>
      <c r="QP36" s="2"/>
      <c r="QQ36" s="2"/>
      <c r="QR36" s="2"/>
      <c r="QS36" s="2"/>
      <c r="QT36" s="2"/>
      <c r="QU36" s="2"/>
      <c r="QV36" s="2"/>
      <c r="QW36" s="2"/>
      <c r="QX36" s="2"/>
      <c r="QY36" s="2"/>
      <c r="QZ36" s="2"/>
      <c r="RA36" s="2"/>
      <c r="RB36" s="2"/>
      <c r="RC36" s="2"/>
      <c r="RD36" s="2"/>
      <c r="RE36" s="2"/>
      <c r="RF36" s="2"/>
      <c r="RG36" s="2"/>
      <c r="RH36" s="2"/>
      <c r="RI36" s="2"/>
      <c r="RJ36" s="2"/>
      <c r="RK36" s="2"/>
      <c r="RL36" s="2"/>
      <c r="RM36" s="2"/>
      <c r="RN36" s="2"/>
      <c r="RO36" s="2"/>
      <c r="RP36" s="2"/>
      <c r="RQ36" s="2"/>
      <c r="RR36" s="2"/>
      <c r="RS36" s="2"/>
      <c r="RT36" s="2"/>
      <c r="RU36" s="2"/>
      <c r="RV36" s="2"/>
      <c r="RW36" s="2"/>
      <c r="RX36" s="2"/>
      <c r="RY36" s="2"/>
      <c r="RZ36" s="2"/>
      <c r="SA36" s="2"/>
      <c r="SB36" s="2"/>
      <c r="SC36" s="2"/>
      <c r="SD36" s="2"/>
      <c r="SE36" s="2"/>
      <c r="SF36" s="2"/>
      <c r="SG36" s="2"/>
      <c r="SH36" s="2"/>
      <c r="SI36" s="2"/>
    </row>
    <row r="37" spans="1:503">
      <c r="A37" s="59"/>
      <c r="B37" s="58"/>
      <c r="C37" s="45" t="s">
        <v>195</v>
      </c>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row>
    <row r="38" spans="1:503">
      <c r="A38" s="59"/>
      <c r="B38" s="58"/>
      <c r="C38" s="45" t="s">
        <v>196</v>
      </c>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row>
    <row r="39" spans="1:503">
      <c r="A39" s="59"/>
      <c r="B39" s="58"/>
      <c r="C39" s="45" t="s">
        <v>197</v>
      </c>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row>
    <row r="40" spans="1:503">
      <c r="A40" s="59"/>
      <c r="B40" s="58"/>
      <c r="C40" s="45" t="s">
        <v>200</v>
      </c>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2"/>
      <c r="NC40" s="2"/>
      <c r="ND40" s="2"/>
      <c r="NE40" s="2"/>
      <c r="NF40" s="2"/>
      <c r="NG40" s="2"/>
      <c r="NH40" s="2"/>
      <c r="NI40" s="2"/>
      <c r="NJ40" s="2"/>
      <c r="NK40" s="2"/>
      <c r="NL40" s="2"/>
      <c r="NM40" s="2"/>
      <c r="NN40" s="2"/>
      <c r="NO40" s="2"/>
      <c r="NP40" s="2"/>
      <c r="NQ40" s="2"/>
      <c r="NR40" s="2"/>
      <c r="NS40" s="2"/>
      <c r="NT40" s="2"/>
      <c r="NU40" s="2"/>
      <c r="NV40" s="2"/>
      <c r="NW40" s="2"/>
      <c r="NX40" s="2"/>
      <c r="NY40" s="2"/>
      <c r="NZ40" s="2"/>
      <c r="OA40" s="2"/>
      <c r="OB40" s="2"/>
      <c r="OC40" s="2"/>
      <c r="OD40" s="2"/>
      <c r="OE40" s="2"/>
      <c r="OF40" s="2"/>
      <c r="OG40" s="2"/>
      <c r="OH40" s="2"/>
      <c r="OI40" s="2"/>
      <c r="OJ40" s="2"/>
      <c r="OK40" s="2"/>
      <c r="OL40" s="2"/>
      <c r="OM40" s="2"/>
      <c r="ON40" s="2"/>
      <c r="OO40" s="2"/>
      <c r="OP40" s="2"/>
      <c r="OQ40" s="2"/>
      <c r="OR40" s="2"/>
      <c r="OS40" s="2"/>
      <c r="OT40" s="2"/>
      <c r="OU40" s="2"/>
      <c r="OV40" s="2"/>
      <c r="OW40" s="2"/>
      <c r="OX40" s="2"/>
      <c r="OY40" s="2"/>
      <c r="OZ40" s="2"/>
      <c r="PA40" s="2"/>
      <c r="PB40" s="2"/>
      <c r="PC40" s="2"/>
      <c r="PD40" s="2"/>
      <c r="PE40" s="2"/>
      <c r="PF40" s="2"/>
      <c r="PG40" s="2"/>
      <c r="PH40" s="2"/>
      <c r="PI40" s="2"/>
      <c r="PJ40" s="2"/>
      <c r="PK40" s="2"/>
      <c r="PL40" s="2"/>
      <c r="PM40" s="2"/>
      <c r="PN40" s="2"/>
      <c r="PO40" s="2"/>
      <c r="PP40" s="2"/>
      <c r="PQ40" s="2"/>
      <c r="PR40" s="2"/>
      <c r="PS40" s="2"/>
      <c r="PT40" s="2"/>
      <c r="PU40" s="2"/>
      <c r="PV40" s="2"/>
      <c r="PW40" s="2"/>
      <c r="PX40" s="2"/>
      <c r="PY40" s="2"/>
      <c r="PZ40" s="2"/>
      <c r="QA40" s="2"/>
      <c r="QB40" s="2"/>
      <c r="QC40" s="2"/>
      <c r="QD40" s="2"/>
      <c r="QE40" s="2"/>
      <c r="QF40" s="2"/>
      <c r="QG40" s="2"/>
      <c r="QH40" s="2"/>
      <c r="QI40" s="2"/>
      <c r="QJ40" s="2"/>
      <c r="QK40" s="2"/>
      <c r="QL40" s="2"/>
      <c r="QM40" s="2"/>
      <c r="QN40" s="2"/>
      <c r="QO40" s="2"/>
      <c r="QP40" s="2"/>
      <c r="QQ40" s="2"/>
      <c r="QR40" s="2"/>
      <c r="QS40" s="2"/>
      <c r="QT40" s="2"/>
      <c r="QU40" s="2"/>
      <c r="QV40" s="2"/>
      <c r="QW40" s="2"/>
      <c r="QX40" s="2"/>
      <c r="QY40" s="2"/>
      <c r="QZ40" s="2"/>
      <c r="RA40" s="2"/>
      <c r="RB40" s="2"/>
      <c r="RC40" s="2"/>
      <c r="RD40" s="2"/>
      <c r="RE40" s="2"/>
      <c r="RF40" s="2"/>
      <c r="RG40" s="2"/>
      <c r="RH40" s="2"/>
      <c r="RI40" s="2"/>
      <c r="RJ40" s="2"/>
      <c r="RK40" s="2"/>
      <c r="RL40" s="2"/>
      <c r="RM40" s="2"/>
      <c r="RN40" s="2"/>
      <c r="RO40" s="2"/>
      <c r="RP40" s="2"/>
      <c r="RQ40" s="2"/>
      <c r="RR40" s="2"/>
      <c r="RS40" s="2"/>
      <c r="RT40" s="2"/>
      <c r="RU40" s="2"/>
      <c r="RV40" s="2"/>
      <c r="RW40" s="2"/>
      <c r="RX40" s="2"/>
      <c r="RY40" s="2"/>
      <c r="RZ40" s="2"/>
      <c r="SA40" s="2"/>
      <c r="SB40" s="2"/>
      <c r="SC40" s="2"/>
      <c r="SD40" s="2"/>
      <c r="SE40" s="2"/>
      <c r="SF40" s="2"/>
      <c r="SG40" s="2"/>
      <c r="SH40" s="2"/>
      <c r="SI40" s="2"/>
    </row>
    <row r="41" spans="1:503">
      <c r="A41" s="59"/>
      <c r="B41" s="58"/>
      <c r="C41" s="45" t="s">
        <v>201</v>
      </c>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2"/>
      <c r="NH41" s="2"/>
      <c r="NI41" s="2"/>
      <c r="NJ41" s="2"/>
      <c r="NK41" s="2"/>
      <c r="NL41" s="2"/>
      <c r="NM41" s="2"/>
      <c r="NN41" s="2"/>
      <c r="NO41" s="2"/>
      <c r="NP41" s="2"/>
      <c r="NQ41" s="2"/>
      <c r="NR41" s="2"/>
      <c r="NS41" s="2"/>
      <c r="NT41" s="2"/>
      <c r="NU41" s="2"/>
      <c r="NV41" s="2"/>
      <c r="NW41" s="2"/>
      <c r="NX41" s="2"/>
      <c r="NY41" s="2"/>
      <c r="NZ41" s="2"/>
      <c r="OA41" s="2"/>
      <c r="OB41" s="2"/>
      <c r="OC41" s="2"/>
      <c r="OD41" s="2"/>
      <c r="OE41" s="2"/>
      <c r="OF41" s="2"/>
      <c r="OG41" s="2"/>
      <c r="OH41" s="2"/>
      <c r="OI41" s="2"/>
      <c r="OJ41" s="2"/>
      <c r="OK41" s="2"/>
      <c r="OL41" s="2"/>
      <c r="OM41" s="2"/>
      <c r="ON41" s="2"/>
      <c r="OO41" s="2"/>
      <c r="OP41" s="2"/>
      <c r="OQ41" s="2"/>
      <c r="OR41" s="2"/>
      <c r="OS41" s="2"/>
      <c r="OT41" s="2"/>
      <c r="OU41" s="2"/>
      <c r="OV41" s="2"/>
      <c r="OW41" s="2"/>
      <c r="OX41" s="2"/>
      <c r="OY41" s="2"/>
      <c r="OZ41" s="2"/>
      <c r="PA41" s="2"/>
      <c r="PB41" s="2"/>
      <c r="PC41" s="2"/>
      <c r="PD41" s="2"/>
      <c r="PE41" s="2"/>
      <c r="PF41" s="2"/>
      <c r="PG41" s="2"/>
      <c r="PH41" s="2"/>
      <c r="PI41" s="2"/>
      <c r="PJ41" s="2"/>
      <c r="PK41" s="2"/>
      <c r="PL41" s="2"/>
      <c r="PM41" s="2"/>
      <c r="PN41" s="2"/>
      <c r="PO41" s="2"/>
      <c r="PP41" s="2"/>
      <c r="PQ41" s="2"/>
      <c r="PR41" s="2"/>
      <c r="PS41" s="2"/>
      <c r="PT41" s="2"/>
      <c r="PU41" s="2"/>
      <c r="PV41" s="2"/>
      <c r="PW41" s="2"/>
      <c r="PX41" s="2"/>
      <c r="PY41" s="2"/>
      <c r="PZ41" s="2"/>
      <c r="QA41" s="2"/>
      <c r="QB41" s="2"/>
      <c r="QC41" s="2"/>
      <c r="QD41" s="2"/>
      <c r="QE41" s="2"/>
      <c r="QF41" s="2"/>
      <c r="QG41" s="2"/>
      <c r="QH41" s="2"/>
      <c r="QI41" s="2"/>
      <c r="QJ41" s="2"/>
      <c r="QK41" s="2"/>
      <c r="QL41" s="2"/>
      <c r="QM41" s="2"/>
      <c r="QN41" s="2"/>
      <c r="QO41" s="2"/>
      <c r="QP41" s="2"/>
      <c r="QQ41" s="2"/>
      <c r="QR41" s="2"/>
      <c r="QS41" s="2"/>
      <c r="QT41" s="2"/>
      <c r="QU41" s="2"/>
      <c r="QV41" s="2"/>
      <c r="QW41" s="2"/>
      <c r="QX41" s="2"/>
      <c r="QY41" s="2"/>
      <c r="QZ41" s="2"/>
      <c r="RA41" s="2"/>
      <c r="RB41" s="2"/>
      <c r="RC41" s="2"/>
      <c r="RD41" s="2"/>
      <c r="RE41" s="2"/>
      <c r="RF41" s="2"/>
      <c r="RG41" s="2"/>
      <c r="RH41" s="2"/>
      <c r="RI41" s="2"/>
      <c r="RJ41" s="2"/>
      <c r="RK41" s="2"/>
      <c r="RL41" s="2"/>
      <c r="RM41" s="2"/>
      <c r="RN41" s="2"/>
      <c r="RO41" s="2"/>
      <c r="RP41" s="2"/>
      <c r="RQ41" s="2"/>
      <c r="RR41" s="2"/>
      <c r="RS41" s="2"/>
      <c r="RT41" s="2"/>
      <c r="RU41" s="2"/>
      <c r="RV41" s="2"/>
      <c r="RW41" s="2"/>
      <c r="RX41" s="2"/>
      <c r="RY41" s="2"/>
      <c r="RZ41" s="2"/>
      <c r="SA41" s="2"/>
      <c r="SB41" s="2"/>
      <c r="SC41" s="2"/>
      <c r="SD41" s="2"/>
      <c r="SE41" s="2"/>
      <c r="SF41" s="2"/>
      <c r="SG41" s="2"/>
      <c r="SH41" s="2"/>
      <c r="SI41" s="2"/>
    </row>
    <row r="42" spans="1:503">
      <c r="A42" s="59"/>
      <c r="B42" s="58"/>
      <c r="C42" s="45" t="s">
        <v>202</v>
      </c>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2"/>
      <c r="NH42" s="2"/>
      <c r="NI42" s="2"/>
      <c r="NJ42" s="2"/>
      <c r="NK42" s="2"/>
      <c r="NL42" s="2"/>
      <c r="NM42" s="2"/>
      <c r="NN42" s="2"/>
      <c r="NO42" s="2"/>
      <c r="NP42" s="2"/>
      <c r="NQ42" s="2"/>
      <c r="NR42" s="2"/>
      <c r="NS42" s="2"/>
      <c r="NT42" s="2"/>
      <c r="NU42" s="2"/>
      <c r="NV42" s="2"/>
      <c r="NW42" s="2"/>
      <c r="NX42" s="2"/>
      <c r="NY42" s="2"/>
      <c r="NZ42" s="2"/>
      <c r="OA42" s="2"/>
      <c r="OB42" s="2"/>
      <c r="OC42" s="2"/>
      <c r="OD42" s="2"/>
      <c r="OE42" s="2"/>
      <c r="OF42" s="2"/>
      <c r="OG42" s="2"/>
      <c r="OH42" s="2"/>
      <c r="OI42" s="2"/>
      <c r="OJ42" s="2"/>
      <c r="OK42" s="2"/>
      <c r="OL42" s="2"/>
      <c r="OM42" s="2"/>
      <c r="ON42" s="2"/>
      <c r="OO42" s="2"/>
      <c r="OP42" s="2"/>
      <c r="OQ42" s="2"/>
      <c r="OR42" s="2"/>
      <c r="OS42" s="2"/>
      <c r="OT42" s="2"/>
      <c r="OU42" s="2"/>
      <c r="OV42" s="2"/>
      <c r="OW42" s="2"/>
      <c r="OX42" s="2"/>
      <c r="OY42" s="2"/>
      <c r="OZ42" s="2"/>
      <c r="PA42" s="2"/>
      <c r="PB42" s="2"/>
      <c r="PC42" s="2"/>
      <c r="PD42" s="2"/>
      <c r="PE42" s="2"/>
      <c r="PF42" s="2"/>
      <c r="PG42" s="2"/>
      <c r="PH42" s="2"/>
      <c r="PI42" s="2"/>
      <c r="PJ42" s="2"/>
      <c r="PK42" s="2"/>
      <c r="PL42" s="2"/>
      <c r="PM42" s="2"/>
      <c r="PN42" s="2"/>
      <c r="PO42" s="2"/>
      <c r="PP42" s="2"/>
      <c r="PQ42" s="2"/>
      <c r="PR42" s="2"/>
      <c r="PS42" s="2"/>
      <c r="PT42" s="2"/>
      <c r="PU42" s="2"/>
      <c r="PV42" s="2"/>
      <c r="PW42" s="2"/>
      <c r="PX42" s="2"/>
      <c r="PY42" s="2"/>
      <c r="PZ42" s="2"/>
      <c r="QA42" s="2"/>
      <c r="QB42" s="2"/>
      <c r="QC42" s="2"/>
      <c r="QD42" s="2"/>
      <c r="QE42" s="2"/>
      <c r="QF42" s="2"/>
      <c r="QG42" s="2"/>
      <c r="QH42" s="2"/>
      <c r="QI42" s="2"/>
      <c r="QJ42" s="2"/>
      <c r="QK42" s="2"/>
      <c r="QL42" s="2"/>
      <c r="QM42" s="2"/>
      <c r="QN42" s="2"/>
      <c r="QO42" s="2"/>
      <c r="QP42" s="2"/>
      <c r="QQ42" s="2"/>
      <c r="QR42" s="2"/>
      <c r="QS42" s="2"/>
      <c r="QT42" s="2"/>
      <c r="QU42" s="2"/>
      <c r="QV42" s="2"/>
      <c r="QW42" s="2"/>
      <c r="QX42" s="2"/>
      <c r="QY42" s="2"/>
      <c r="QZ42" s="2"/>
      <c r="RA42" s="2"/>
      <c r="RB42" s="2"/>
      <c r="RC42" s="2"/>
      <c r="RD42" s="2"/>
      <c r="RE42" s="2"/>
      <c r="RF42" s="2"/>
      <c r="RG42" s="2"/>
      <c r="RH42" s="2"/>
      <c r="RI42" s="2"/>
      <c r="RJ42" s="2"/>
      <c r="RK42" s="2"/>
      <c r="RL42" s="2"/>
      <c r="RM42" s="2"/>
      <c r="RN42" s="2"/>
      <c r="RO42" s="2"/>
      <c r="RP42" s="2"/>
      <c r="RQ42" s="2"/>
      <c r="RR42" s="2"/>
      <c r="RS42" s="2"/>
      <c r="RT42" s="2"/>
      <c r="RU42" s="2"/>
      <c r="RV42" s="2"/>
      <c r="RW42" s="2"/>
      <c r="RX42" s="2"/>
      <c r="RY42" s="2"/>
      <c r="RZ42" s="2"/>
      <c r="SA42" s="2"/>
      <c r="SB42" s="2"/>
      <c r="SC42" s="2"/>
      <c r="SD42" s="2"/>
      <c r="SE42" s="2"/>
      <c r="SF42" s="2"/>
      <c r="SG42" s="2"/>
      <c r="SH42" s="2"/>
      <c r="SI42" s="2"/>
    </row>
    <row r="43" spans="1:503">
      <c r="A43" s="59"/>
      <c r="B43" s="58"/>
      <c r="C43" s="45" t="s">
        <v>203</v>
      </c>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2"/>
      <c r="NI43" s="2"/>
      <c r="NJ43" s="2"/>
      <c r="NK43" s="2"/>
      <c r="NL43" s="2"/>
      <c r="NM43" s="2"/>
      <c r="NN43" s="2"/>
      <c r="NO43" s="2"/>
      <c r="NP43" s="2"/>
      <c r="NQ43" s="2"/>
      <c r="NR43" s="2"/>
      <c r="NS43" s="2"/>
      <c r="NT43" s="2"/>
      <c r="NU43" s="2"/>
      <c r="NV43" s="2"/>
      <c r="NW43" s="2"/>
      <c r="NX43" s="2"/>
      <c r="NY43" s="2"/>
      <c r="NZ43" s="2"/>
      <c r="OA43" s="2"/>
      <c r="OB43" s="2"/>
      <c r="OC43" s="2"/>
      <c r="OD43" s="2"/>
      <c r="OE43" s="2"/>
      <c r="OF43" s="2"/>
      <c r="OG43" s="2"/>
      <c r="OH43" s="2"/>
      <c r="OI43" s="2"/>
      <c r="OJ43" s="2"/>
      <c r="OK43" s="2"/>
      <c r="OL43" s="2"/>
      <c r="OM43" s="2"/>
      <c r="ON43" s="2"/>
      <c r="OO43" s="2"/>
      <c r="OP43" s="2"/>
      <c r="OQ43" s="2"/>
      <c r="OR43" s="2"/>
      <c r="OS43" s="2"/>
      <c r="OT43" s="2"/>
      <c r="OU43" s="2"/>
      <c r="OV43" s="2"/>
      <c r="OW43" s="2"/>
      <c r="OX43" s="2"/>
      <c r="OY43" s="2"/>
      <c r="OZ43" s="2"/>
      <c r="PA43" s="2"/>
      <c r="PB43" s="2"/>
      <c r="PC43" s="2"/>
      <c r="PD43" s="2"/>
      <c r="PE43" s="2"/>
      <c r="PF43" s="2"/>
      <c r="PG43" s="2"/>
      <c r="PH43" s="2"/>
      <c r="PI43" s="2"/>
      <c r="PJ43" s="2"/>
      <c r="PK43" s="2"/>
      <c r="PL43" s="2"/>
      <c r="PM43" s="2"/>
      <c r="PN43" s="2"/>
      <c r="PO43" s="2"/>
      <c r="PP43" s="2"/>
      <c r="PQ43" s="2"/>
      <c r="PR43" s="2"/>
      <c r="PS43" s="2"/>
      <c r="PT43" s="2"/>
      <c r="PU43" s="2"/>
      <c r="PV43" s="2"/>
      <c r="PW43" s="2"/>
      <c r="PX43" s="2"/>
      <c r="PY43" s="2"/>
      <c r="PZ43" s="2"/>
      <c r="QA43" s="2"/>
      <c r="QB43" s="2"/>
      <c r="QC43" s="2"/>
      <c r="QD43" s="2"/>
      <c r="QE43" s="2"/>
      <c r="QF43" s="2"/>
      <c r="QG43" s="2"/>
      <c r="QH43" s="2"/>
      <c r="QI43" s="2"/>
      <c r="QJ43" s="2"/>
      <c r="QK43" s="2"/>
      <c r="QL43" s="2"/>
      <c r="QM43" s="2"/>
      <c r="QN43" s="2"/>
      <c r="QO43" s="2"/>
      <c r="QP43" s="2"/>
      <c r="QQ43" s="2"/>
      <c r="QR43" s="2"/>
      <c r="QS43" s="2"/>
      <c r="QT43" s="2"/>
      <c r="QU43" s="2"/>
      <c r="QV43" s="2"/>
      <c r="QW43" s="2"/>
      <c r="QX43" s="2"/>
      <c r="QY43" s="2"/>
      <c r="QZ43" s="2"/>
      <c r="RA43" s="2"/>
      <c r="RB43" s="2"/>
      <c r="RC43" s="2"/>
      <c r="RD43" s="2"/>
      <c r="RE43" s="2"/>
      <c r="RF43" s="2"/>
      <c r="RG43" s="2"/>
      <c r="RH43" s="2"/>
      <c r="RI43" s="2"/>
      <c r="RJ43" s="2"/>
      <c r="RK43" s="2"/>
      <c r="RL43" s="2"/>
      <c r="RM43" s="2"/>
      <c r="RN43" s="2"/>
      <c r="RO43" s="2"/>
      <c r="RP43" s="2"/>
      <c r="RQ43" s="2"/>
      <c r="RR43" s="2"/>
      <c r="RS43" s="2"/>
      <c r="RT43" s="2"/>
      <c r="RU43" s="2"/>
      <c r="RV43" s="2"/>
      <c r="RW43" s="2"/>
      <c r="RX43" s="2"/>
      <c r="RY43" s="2"/>
      <c r="RZ43" s="2"/>
      <c r="SA43" s="2"/>
      <c r="SB43" s="2"/>
      <c r="SC43" s="2"/>
      <c r="SD43" s="2"/>
      <c r="SE43" s="2"/>
      <c r="SF43" s="2"/>
      <c r="SG43" s="2"/>
      <c r="SH43" s="2"/>
      <c r="SI43" s="2"/>
    </row>
  </sheetData>
  <mergeCells count="23">
    <mergeCell ref="B31:B35"/>
    <mergeCell ref="B36:B43"/>
    <mergeCell ref="A20:A43"/>
    <mergeCell ref="A1:C1"/>
    <mergeCell ref="B28:C28"/>
    <mergeCell ref="B29:C29"/>
    <mergeCell ref="B15:C15"/>
    <mergeCell ref="B16:C16"/>
    <mergeCell ref="B20:B24"/>
    <mergeCell ref="B25:C25"/>
    <mergeCell ref="B26:C26"/>
    <mergeCell ref="B27:C27"/>
    <mergeCell ref="A2:A19"/>
    <mergeCell ref="B2:C2"/>
    <mergeCell ref="B3:C3"/>
    <mergeCell ref="B4:C4"/>
    <mergeCell ref="B30:C30"/>
    <mergeCell ref="B10:B14"/>
    <mergeCell ref="B5:C5"/>
    <mergeCell ref="B6:C6"/>
    <mergeCell ref="B7:C7"/>
    <mergeCell ref="B8:C8"/>
    <mergeCell ref="B9:C9"/>
  </mergeCells>
  <phoneticPr fontId="1"/>
  <dataValidations count="3">
    <dataValidation type="list" allowBlank="1" showInputMessage="1" showErrorMessage="1" sqref="D7:G7">
      <formula1>"１割,２割,３割,４割"</formula1>
    </dataValidation>
    <dataValidation type="list" allowBlank="1" showInputMessage="1" showErrorMessage="1" sqref="D9:G9">
      <formula1>"被保険者所有,被保険者以外（家族・親族）が所有,被保険者と被保険者以外で共同所有,県営・市営住宅,その他の賃貸住宅"</formula1>
    </dataValidation>
    <dataValidation type="list" allowBlank="1" showInputMessage="1" showErrorMessage="1" sqref="D10:G14 D20:G24">
      <formula1>"　,〇"</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59"/>
  <sheetViews>
    <sheetView zoomScaleNormal="100" workbookViewId="0">
      <selection activeCell="M1" sqref="M1"/>
    </sheetView>
  </sheetViews>
  <sheetFormatPr defaultColWidth="8.88671875" defaultRowHeight="12.6"/>
  <cols>
    <col min="1" max="1" width="3.109375" style="1" bestFit="1" customWidth="1"/>
    <col min="2" max="2" width="2.77734375" style="1" customWidth="1"/>
    <col min="3" max="3" width="10.44140625" style="1" customWidth="1"/>
    <col min="4" max="4" width="7.33203125" style="1" customWidth="1"/>
    <col min="5" max="5" width="5.5546875" style="1" bestFit="1" customWidth="1"/>
    <col min="6" max="6" width="14.33203125" style="1" customWidth="1"/>
    <col min="7" max="16384" width="8.88671875" style="1"/>
  </cols>
  <sheetData>
    <row r="1" spans="1:14" ht="19.2" thickBot="1">
      <c r="A1" s="76" t="s">
        <v>58</v>
      </c>
      <c r="B1" s="76"/>
      <c r="C1" s="76"/>
      <c r="D1" s="76"/>
      <c r="E1" s="76"/>
      <c r="F1" s="76"/>
      <c r="G1" s="76"/>
      <c r="H1" s="76"/>
      <c r="I1" s="76"/>
      <c r="J1" s="76"/>
      <c r="K1" s="76"/>
      <c r="M1" s="48">
        <v>1</v>
      </c>
      <c r="N1" s="1" t="s">
        <v>208</v>
      </c>
    </row>
    <row r="2" spans="1:14" ht="7.2" customHeight="1"/>
    <row r="3" spans="1:14">
      <c r="A3" s="1" t="s">
        <v>0</v>
      </c>
    </row>
    <row r="4" spans="1:14">
      <c r="A4" s="1" t="s">
        <v>55</v>
      </c>
    </row>
    <row r="5" spans="1:14" ht="7.2" customHeight="1" thickBot="1"/>
    <row r="6" spans="1:14" ht="18" customHeight="1">
      <c r="A6" s="70" t="s">
        <v>59</v>
      </c>
      <c r="B6" s="97" t="s">
        <v>1</v>
      </c>
      <c r="C6" s="90"/>
      <c r="D6" s="84"/>
      <c r="E6" s="103"/>
      <c r="F6" s="103"/>
      <c r="G6" s="104"/>
      <c r="H6" s="90" t="s">
        <v>3</v>
      </c>
      <c r="I6" s="90"/>
      <c r="J6" s="84" t="str">
        <f>IF($M$1="","",IF(HLOOKUP($M$1,データ!$A$1:$SI$43,4,FALSE)="","",(HLOOKUP($M$1,データ!$A$1:$SI$43,4,FALSE))))</f>
        <v/>
      </c>
      <c r="K6" s="85"/>
    </row>
    <row r="7" spans="1:14" ht="18" customHeight="1">
      <c r="A7" s="71"/>
      <c r="B7" s="98" t="s">
        <v>60</v>
      </c>
      <c r="C7" s="91"/>
      <c r="D7" s="105"/>
      <c r="E7" s="83"/>
      <c r="F7" s="83"/>
      <c r="G7" s="106"/>
      <c r="H7" s="91" t="s">
        <v>4</v>
      </c>
      <c r="I7" s="91"/>
      <c r="J7" s="86" t="str">
        <f>IF($M$1="","",IF(HLOOKUP($M$1,データ!$A$1:$SI$43,5,FALSE)="","",(HLOOKUP($M$1,データ!$A$1:$SI$43,5,FALSE))))</f>
        <v/>
      </c>
      <c r="K7" s="87"/>
    </row>
    <row r="8" spans="1:14" ht="18" customHeight="1">
      <c r="A8" s="71"/>
      <c r="B8" s="92"/>
      <c r="C8" s="91"/>
      <c r="D8" s="107"/>
      <c r="E8" s="79"/>
      <c r="F8" s="79"/>
      <c r="G8" s="108"/>
      <c r="H8" s="91" t="s">
        <v>6</v>
      </c>
      <c r="I8" s="91"/>
      <c r="J8" s="88" t="str">
        <f>IF($M$1="","",IF(HLOOKUP($M$1,データ!$A$1:$SI$43,6,FALSE)="","",(HLOOKUP($M$1,データ!$A$1:$SI$43,6,FALSE))))</f>
        <v/>
      </c>
      <c r="K8" s="89"/>
    </row>
    <row r="9" spans="1:14" ht="18" customHeight="1">
      <c r="A9" s="71"/>
      <c r="B9" s="92"/>
      <c r="C9" s="91"/>
      <c r="D9" s="88" t="s">
        <v>8</v>
      </c>
      <c r="E9" s="109"/>
      <c r="F9" s="109"/>
      <c r="G9" s="110"/>
      <c r="H9" s="91" t="s">
        <v>19</v>
      </c>
      <c r="I9" s="91"/>
      <c r="J9" s="88" t="str">
        <f>IF($M$1="","",IF(HLOOKUP($M$1,データ!$A$1:$SI$43,7,FALSE)="","",(HLOOKUP($M$1,データ!$A$1:$SI$43,7,FALSE))))</f>
        <v/>
      </c>
      <c r="K9" s="89"/>
    </row>
    <row r="10" spans="1:14" ht="18" customHeight="1">
      <c r="A10" s="71"/>
      <c r="B10" s="92" t="s">
        <v>5</v>
      </c>
      <c r="C10" s="91"/>
      <c r="D10" s="74" t="str">
        <f>IF($M$1="","",IF(HLOOKUP($M$1,データ!$A$1:$SI$43,8,FALSE)="","",(HLOOKUP($M$1,データ!$A$1:$SI$43,8,FALSE))))</f>
        <v/>
      </c>
      <c r="E10" s="74"/>
      <c r="F10" s="74"/>
      <c r="G10" s="74"/>
      <c r="H10" s="74"/>
      <c r="I10" s="74"/>
      <c r="J10" s="74"/>
      <c r="K10" s="95"/>
    </row>
    <row r="11" spans="1:14" ht="18" customHeight="1" thickBot="1">
      <c r="A11" s="72"/>
      <c r="B11" s="93"/>
      <c r="C11" s="94"/>
      <c r="D11" s="75"/>
      <c r="E11" s="75"/>
      <c r="F11" s="75"/>
      <c r="G11" s="75"/>
      <c r="H11" s="75"/>
      <c r="I11" s="75"/>
      <c r="J11" s="75"/>
      <c r="K11" s="96"/>
    </row>
    <row r="12" spans="1:14" ht="7.2" customHeight="1" thickBot="1"/>
    <row r="13" spans="1:14" ht="14.4" customHeight="1">
      <c r="A13" s="115" t="s">
        <v>7</v>
      </c>
      <c r="B13" s="5" t="str">
        <f>IF($M$1="","□",IF(OR(HLOOKUP($M$1,データ!$A$1:$SI$43,9,FALSE)="被保険者所有",HLOOKUP($M$1,データ!$A$1:$SI$43,9,FALSE)="被保険者と被保険者以外で共同所有"),"☑","□"))</f>
        <v>□</v>
      </c>
      <c r="C13" s="5" t="s">
        <v>155</v>
      </c>
      <c r="D13" s="5"/>
      <c r="E13" s="5"/>
      <c r="F13" s="5"/>
      <c r="G13" s="5"/>
      <c r="H13" s="5"/>
      <c r="I13" s="5"/>
      <c r="J13" s="5"/>
      <c r="K13" s="6"/>
    </row>
    <row r="14" spans="1:14" ht="14.4" customHeight="1">
      <c r="A14" s="116"/>
      <c r="B14" s="8" t="str">
        <f>IF($M$1="","□",IF(OR(HLOOKUP($M$1,データ!$A$1:$SI$43,9,FALSE)="被保険者以外（家族・親族）が所有",HLOOKUP($M$1,データ!$A$1:$SI$43,9,FALSE)="被保険者と被保険者以外で共同所有"),"☑","□"))</f>
        <v>□</v>
      </c>
      <c r="C14" s="8" t="s">
        <v>156</v>
      </c>
      <c r="D14" s="8"/>
      <c r="E14" s="8"/>
      <c r="F14" s="8"/>
      <c r="G14" s="8"/>
      <c r="H14" s="8"/>
      <c r="I14" s="8"/>
      <c r="J14" s="8"/>
      <c r="K14" s="9"/>
    </row>
    <row r="15" spans="1:14" ht="14.4" customHeight="1">
      <c r="A15" s="116"/>
      <c r="B15" s="17" t="s">
        <v>57</v>
      </c>
      <c r="C15" s="8" t="s">
        <v>9</v>
      </c>
      <c r="D15" s="8"/>
      <c r="E15" s="8"/>
      <c r="F15" s="8"/>
      <c r="G15" s="8"/>
      <c r="H15" s="8"/>
      <c r="I15" s="8"/>
      <c r="J15" s="8"/>
      <c r="K15" s="9"/>
    </row>
    <row r="16" spans="1:14" ht="14.4" customHeight="1">
      <c r="A16" s="116"/>
      <c r="B16" s="8"/>
      <c r="C16" s="77" t="s">
        <v>5</v>
      </c>
      <c r="D16" s="77"/>
      <c r="E16" s="77"/>
      <c r="F16" s="77"/>
      <c r="G16" s="77"/>
      <c r="H16" s="77"/>
      <c r="I16" s="77"/>
      <c r="J16" s="77"/>
      <c r="K16" s="78"/>
    </row>
    <row r="17" spans="1:11" ht="14.4" customHeight="1">
      <c r="A17" s="116"/>
      <c r="B17" s="8"/>
      <c r="C17" s="77"/>
      <c r="D17" s="79"/>
      <c r="E17" s="79"/>
      <c r="F17" s="79"/>
      <c r="G17" s="79"/>
      <c r="H17" s="79"/>
      <c r="I17" s="79"/>
      <c r="J17" s="79"/>
      <c r="K17" s="80"/>
    </row>
    <row r="18" spans="1:11" ht="14.4" customHeight="1">
      <c r="A18" s="116"/>
      <c r="B18" s="8"/>
      <c r="C18" s="77" t="s">
        <v>10</v>
      </c>
      <c r="D18" s="83"/>
      <c r="E18" s="83"/>
      <c r="F18" s="83"/>
      <c r="G18" s="83"/>
      <c r="H18" s="83"/>
      <c r="I18" s="8"/>
      <c r="J18" s="8"/>
      <c r="K18" s="9"/>
    </row>
    <row r="19" spans="1:11" ht="14.4" customHeight="1">
      <c r="A19" s="116"/>
      <c r="B19" s="8"/>
      <c r="C19" s="77"/>
      <c r="D19" s="79"/>
      <c r="E19" s="79"/>
      <c r="F19" s="79"/>
      <c r="G19" s="79"/>
      <c r="H19" s="79"/>
      <c r="I19" s="81" t="s">
        <v>8</v>
      </c>
      <c r="J19" s="81"/>
      <c r="K19" s="82"/>
    </row>
    <row r="20" spans="1:11" ht="14.4" customHeight="1">
      <c r="A20" s="116"/>
      <c r="B20" s="8"/>
      <c r="C20" s="8" t="s">
        <v>56</v>
      </c>
      <c r="D20" s="8"/>
      <c r="E20" s="8"/>
      <c r="F20" s="8"/>
      <c r="G20" s="8"/>
      <c r="H20" s="8"/>
      <c r="I20" s="8"/>
      <c r="J20" s="8"/>
      <c r="K20" s="9"/>
    </row>
    <row r="21" spans="1:11" ht="14.4" customHeight="1">
      <c r="A21" s="116"/>
      <c r="B21" s="8" t="str">
        <f>IF($M$1="","□",IF(HLOOKUP($M$1,データ!$A$1:$SI$43,9,FALSE)="県営・市営住宅","☑","□"))</f>
        <v>□</v>
      </c>
      <c r="C21" s="8" t="s">
        <v>157</v>
      </c>
      <c r="D21" s="8"/>
      <c r="E21" s="8"/>
      <c r="F21" s="8"/>
      <c r="G21" s="8"/>
      <c r="H21" s="8"/>
      <c r="I21" s="8"/>
      <c r="J21" s="8"/>
      <c r="K21" s="9"/>
    </row>
    <row r="22" spans="1:11" ht="14.4" customHeight="1">
      <c r="A22" s="116"/>
      <c r="B22" s="17" t="s">
        <v>57</v>
      </c>
      <c r="C22" s="8" t="s">
        <v>11</v>
      </c>
      <c r="D22" s="8"/>
      <c r="E22" s="8"/>
      <c r="F22" s="8"/>
      <c r="G22" s="8"/>
      <c r="H22" s="8"/>
      <c r="I22" s="8"/>
      <c r="J22" s="8"/>
      <c r="K22" s="9"/>
    </row>
    <row r="23" spans="1:11" ht="14.4" customHeight="1">
      <c r="A23" s="116"/>
      <c r="B23" s="8" t="str">
        <f>IF($M$1="","□",IF(HLOOKUP($M$1,データ!$A$1:$SI$43,9,FALSE)="その他の賃貸住宅","☑","□"))</f>
        <v>□</v>
      </c>
      <c r="C23" s="8" t="s">
        <v>158</v>
      </c>
      <c r="D23" s="8"/>
      <c r="E23" s="8"/>
      <c r="F23" s="8"/>
      <c r="G23" s="8"/>
      <c r="H23" s="8"/>
      <c r="I23" s="8"/>
      <c r="J23" s="8"/>
      <c r="K23" s="9"/>
    </row>
    <row r="24" spans="1:11" ht="14.4" customHeight="1" thickBot="1">
      <c r="A24" s="117"/>
      <c r="B24" s="18" t="s">
        <v>57</v>
      </c>
      <c r="C24" s="11" t="s">
        <v>12</v>
      </c>
      <c r="D24" s="11"/>
      <c r="E24" s="11"/>
      <c r="F24" s="11"/>
      <c r="G24" s="11"/>
      <c r="H24" s="11"/>
      <c r="I24" s="11"/>
      <c r="J24" s="11"/>
      <c r="K24" s="12"/>
    </row>
    <row r="25" spans="1:11" ht="7.2" customHeight="1" thickBot="1"/>
    <row r="26" spans="1:11" ht="14.4" customHeight="1">
      <c r="A26" s="115" t="s">
        <v>13</v>
      </c>
      <c r="B26" s="5" t="str">
        <f>IF($M$1="","□",IF(HLOOKUP($M$1,データ!$A$1:$SI$43,10,FALSE)="〇","☑","□"))</f>
        <v>□</v>
      </c>
      <c r="C26" s="5" t="s">
        <v>159</v>
      </c>
      <c r="D26" s="5"/>
      <c r="E26" s="5"/>
      <c r="F26" s="5"/>
      <c r="G26" s="5"/>
      <c r="H26" s="5"/>
      <c r="I26" s="5"/>
      <c r="J26" s="5"/>
      <c r="K26" s="6"/>
    </row>
    <row r="27" spans="1:11" ht="14.4" customHeight="1">
      <c r="A27" s="116"/>
      <c r="B27" s="8" t="str">
        <f>IF($M$1="","□",IF(HLOOKUP($M$1,データ!$A$1:$SI$43,11,FALSE)="〇","☑","□"))</f>
        <v>□</v>
      </c>
      <c r="C27" s="8" t="s">
        <v>160</v>
      </c>
      <c r="D27" s="8"/>
      <c r="E27" s="8"/>
      <c r="F27" s="8"/>
      <c r="G27" s="8"/>
      <c r="H27" s="8"/>
      <c r="I27" s="8"/>
      <c r="J27" s="8"/>
      <c r="K27" s="9"/>
    </row>
    <row r="28" spans="1:11" ht="14.4" customHeight="1">
      <c r="A28" s="116"/>
      <c r="B28" s="8" t="str">
        <f>IF($M$1="","□",IF(HLOOKUP($M$1,データ!$A$1:$SI$43,12,FALSE)="〇","☑","□"))</f>
        <v>□</v>
      </c>
      <c r="C28" s="8" t="s">
        <v>161</v>
      </c>
      <c r="D28" s="8"/>
      <c r="E28" s="8"/>
      <c r="F28" s="8"/>
      <c r="G28" s="8"/>
      <c r="H28" s="8"/>
      <c r="I28" s="8"/>
      <c r="J28" s="8"/>
      <c r="K28" s="9"/>
    </row>
    <row r="29" spans="1:11" ht="14.4" customHeight="1">
      <c r="A29" s="116"/>
      <c r="B29" s="8" t="str">
        <f>IF($M$1="","□",IF(HLOOKUP($M$1,データ!$A$1:$SI$43,13,FALSE)="〇","☑","□"))</f>
        <v>□</v>
      </c>
      <c r="C29" s="8" t="s">
        <v>162</v>
      </c>
      <c r="D29" s="8"/>
      <c r="E29" s="8"/>
      <c r="F29" s="8"/>
      <c r="G29" s="8"/>
      <c r="H29" s="8"/>
      <c r="I29" s="8"/>
      <c r="J29" s="8"/>
      <c r="K29" s="9"/>
    </row>
    <row r="30" spans="1:11" ht="14.4" customHeight="1" thickBot="1">
      <c r="A30" s="117"/>
      <c r="B30" s="11" t="str">
        <f>IF($M$1="","□",IF(HLOOKUP($M$1,データ!$A$1:$SI$43,14,FALSE)="〇","☑","□"))</f>
        <v>□</v>
      </c>
      <c r="C30" s="11" t="s">
        <v>163</v>
      </c>
      <c r="D30" s="11"/>
      <c r="E30" s="11"/>
      <c r="F30" s="11"/>
      <c r="G30" s="11"/>
      <c r="H30" s="11"/>
      <c r="I30" s="11"/>
      <c r="J30" s="11"/>
      <c r="K30" s="12"/>
    </row>
    <row r="31" spans="1:11" ht="7.2" customHeight="1" thickBot="1"/>
    <row r="32" spans="1:11" ht="18" customHeight="1">
      <c r="A32" s="97" t="s">
        <v>14</v>
      </c>
      <c r="B32" s="90"/>
      <c r="C32" s="90"/>
      <c r="D32" s="99" t="str">
        <f>IF($M$1="","",IF(HLOOKUP($M$1,データ!$A$1:$SI$43,15,FALSE)="","",(HLOOKUP($M$1,データ!$A$1:$SI$43,15,FALSE))))</f>
        <v/>
      </c>
      <c r="E32" s="99"/>
      <c r="F32" s="99"/>
      <c r="G32" s="99"/>
      <c r="H32" s="100"/>
      <c r="I32" s="97" t="s">
        <v>78</v>
      </c>
      <c r="J32" s="90"/>
      <c r="K32" s="111"/>
    </row>
    <row r="33" spans="1:11" ht="18" customHeight="1" thickBot="1">
      <c r="A33" s="93"/>
      <c r="B33" s="94"/>
      <c r="C33" s="94"/>
      <c r="D33" s="101"/>
      <c r="E33" s="101"/>
      <c r="F33" s="101"/>
      <c r="G33" s="101"/>
      <c r="H33" s="102"/>
      <c r="I33" s="112" t="str">
        <f>IF($M$1="","",IF(HLOOKUP($M$1,データ!$A$1:$SI$43,16,FALSE)="","",(HLOOKUP($M$1,データ!$A$1:$SI$43,16,FALSE))))</f>
        <v/>
      </c>
      <c r="J33" s="113"/>
      <c r="K33" s="114"/>
    </row>
    <row r="34" spans="1:11" ht="7.2" customHeight="1" thickBot="1">
      <c r="A34" s="16"/>
      <c r="B34" s="16"/>
      <c r="C34" s="16"/>
      <c r="D34" s="16"/>
      <c r="E34" s="16"/>
      <c r="F34" s="16"/>
      <c r="G34" s="16"/>
      <c r="H34" s="16"/>
      <c r="I34" s="16"/>
      <c r="J34" s="16"/>
      <c r="K34" s="16"/>
    </row>
    <row r="35" spans="1:11" ht="18" customHeight="1">
      <c r="A35" s="70" t="s">
        <v>71</v>
      </c>
      <c r="B35" s="20" t="s">
        <v>63</v>
      </c>
      <c r="C35" s="73" t="s">
        <v>15</v>
      </c>
      <c r="D35" s="73"/>
      <c r="E35" s="73"/>
      <c r="F35" s="68" t="str">
        <f>IF($M$1="","円",IF(HLOOKUP($M$1,データ!$A$1:$SI$43,17,FALSE)="","円",HLOOKUP($M$1,データ!$A$1:$SI$43,17,FALSE)))</f>
        <v>円</v>
      </c>
      <c r="G35" s="68"/>
      <c r="H35" s="69"/>
      <c r="I35" s="65"/>
      <c r="J35" s="65"/>
      <c r="K35" s="65"/>
    </row>
    <row r="36" spans="1:11" ht="18" customHeight="1">
      <c r="A36" s="71"/>
      <c r="B36" s="21" t="s">
        <v>64</v>
      </c>
      <c r="C36" s="74" t="s">
        <v>16</v>
      </c>
      <c r="D36" s="74"/>
      <c r="E36" s="74"/>
      <c r="F36" s="66" t="str">
        <f>IF($M$1="","円",IF(HLOOKUP($M$1,データ!$A$1:$SI$43,18,FALSE)="","円",HLOOKUP($M$1,データ!$A$1:$SI$43,18,FALSE)))</f>
        <v>円</v>
      </c>
      <c r="G36" s="66"/>
      <c r="H36" s="67"/>
      <c r="I36" s="65"/>
      <c r="J36" s="65"/>
      <c r="K36" s="65"/>
    </row>
    <row r="37" spans="1:11" ht="18" customHeight="1">
      <c r="A37" s="71"/>
      <c r="B37" s="21" t="s">
        <v>65</v>
      </c>
      <c r="C37" s="74" t="s">
        <v>17</v>
      </c>
      <c r="D37" s="74"/>
      <c r="E37" s="74"/>
      <c r="F37" s="66" t="str">
        <f>IF($M$1="","円",IF(HLOOKUP($M$1,データ!$A$1:$SI$43,19,FALSE)="","円",HLOOKUP($M$1,データ!$A$1:$SI$43,19,FALSE)))</f>
        <v>円</v>
      </c>
      <c r="G37" s="66"/>
      <c r="H37" s="67"/>
      <c r="I37" s="65"/>
      <c r="J37" s="65"/>
      <c r="K37" s="65"/>
    </row>
    <row r="38" spans="1:11" ht="18" customHeight="1">
      <c r="A38" s="71"/>
      <c r="B38" s="21" t="s">
        <v>66</v>
      </c>
      <c r="C38" s="74" t="s">
        <v>61</v>
      </c>
      <c r="D38" s="74"/>
      <c r="E38" s="74"/>
      <c r="F38" s="66" t="str">
        <f>IF($M$1="","円",IF(HLOOKUP($M$1,データ!$A$1:$SI$43,19,FALSE)="","円",200000-F37))</f>
        <v>円</v>
      </c>
      <c r="G38" s="66"/>
      <c r="H38" s="67"/>
      <c r="I38" s="65"/>
      <c r="J38" s="65"/>
      <c r="K38" s="65"/>
    </row>
    <row r="39" spans="1:11" ht="18" customHeight="1">
      <c r="A39" s="71"/>
      <c r="B39" s="21" t="s">
        <v>67</v>
      </c>
      <c r="C39" s="74" t="s">
        <v>62</v>
      </c>
      <c r="D39" s="74"/>
      <c r="E39" s="74"/>
      <c r="F39" s="66" t="str">
        <f>IF($M$1="","円",IF(OR(HLOOKUP($M$1,データ!$A$1:$SI$43,19,FALSE)="",HLOOKUP($M$1,データ!$A$1:$SI$43,18,FALSE)=""),"円",IF(F36&lt;=F38,F36,F38)))</f>
        <v>円</v>
      </c>
      <c r="G39" s="66"/>
      <c r="H39" s="67"/>
      <c r="I39" s="65"/>
      <c r="J39" s="65"/>
      <c r="K39" s="65"/>
    </row>
    <row r="40" spans="1:11" ht="18" customHeight="1">
      <c r="A40" s="71"/>
      <c r="B40" s="21" t="s">
        <v>68</v>
      </c>
      <c r="C40" s="74" t="s">
        <v>18</v>
      </c>
      <c r="D40" s="74"/>
      <c r="E40" s="19" t="str">
        <f>IF(J9="","割",IF(J9="１割","９割",IF(J9="２割","８割",IF(J9="３割","７割","６割"))))</f>
        <v>割</v>
      </c>
      <c r="F40" s="66" t="str">
        <f>IFERROR(IF($J$9="","円",IF(E40="９割",ROUNDDOWN(F39*0.9,0),IF(E40="８割",ROUNDDOWN(F39*0.8,0),IF(E40="７割",ROUNDDOWN(F39*0.7,0),ROUNDDOWN(F39*0.6,0))))),"円")</f>
        <v>円</v>
      </c>
      <c r="G40" s="66"/>
      <c r="H40" s="67"/>
      <c r="I40" s="65"/>
      <c r="J40" s="65"/>
      <c r="K40" s="65"/>
    </row>
    <row r="41" spans="1:11" ht="18" customHeight="1">
      <c r="A41" s="71"/>
      <c r="B41" s="21" t="s">
        <v>69</v>
      </c>
      <c r="C41" s="74" t="s">
        <v>127</v>
      </c>
      <c r="D41" s="74"/>
      <c r="E41" s="19" t="str">
        <f>IF($J$9="","割",HLOOKUP($M$1,データ!$A$1:$SI$43,7,FALSE))</f>
        <v>割</v>
      </c>
      <c r="F41" s="66" t="str">
        <f>IFERROR(IF($J$9="","円",F39-F40),"円")</f>
        <v>円</v>
      </c>
      <c r="G41" s="66"/>
      <c r="H41" s="67"/>
      <c r="I41" s="65"/>
      <c r="J41" s="65"/>
      <c r="K41" s="65"/>
    </row>
    <row r="42" spans="1:11" ht="18" customHeight="1" thickBot="1">
      <c r="A42" s="72"/>
      <c r="B42" s="22" t="s">
        <v>70</v>
      </c>
      <c r="C42" s="75" t="s">
        <v>128</v>
      </c>
      <c r="D42" s="75"/>
      <c r="E42" s="75"/>
      <c r="F42" s="63" t="str">
        <f>IFERROR(IF($J$9="","円",F35-F40),"円")</f>
        <v>円</v>
      </c>
      <c r="G42" s="63"/>
      <c r="H42" s="64"/>
      <c r="I42" s="65"/>
      <c r="J42" s="65"/>
      <c r="K42" s="65"/>
    </row>
    <row r="43" spans="1:11" ht="7.2" customHeight="1"/>
    <row r="44" spans="1:11">
      <c r="A44" s="1" t="s">
        <v>82</v>
      </c>
      <c r="G44" s="1" t="s">
        <v>72</v>
      </c>
    </row>
    <row r="45" spans="1:11">
      <c r="A45" s="1" t="s">
        <v>76</v>
      </c>
      <c r="G45" s="1" t="s">
        <v>121</v>
      </c>
    </row>
    <row r="46" spans="1:11">
      <c r="A46" s="1" t="s">
        <v>27</v>
      </c>
      <c r="G46" s="1" t="s">
        <v>73</v>
      </c>
    </row>
    <row r="47" spans="1:11">
      <c r="A47" s="1" t="s">
        <v>96</v>
      </c>
      <c r="G47" s="1" t="s">
        <v>125</v>
      </c>
    </row>
    <row r="48" spans="1:11" ht="12.6" customHeight="1">
      <c r="A48" s="1" t="s">
        <v>77</v>
      </c>
      <c r="G48" s="1" t="s">
        <v>238</v>
      </c>
    </row>
    <row r="49" spans="1:11">
      <c r="A49" s="1" t="s">
        <v>28</v>
      </c>
      <c r="G49" s="1" t="s">
        <v>74</v>
      </c>
    </row>
    <row r="50" spans="1:11">
      <c r="G50" s="1" t="s">
        <v>75</v>
      </c>
    </row>
    <row r="51" spans="1:11" ht="7.2" customHeight="1" thickBot="1"/>
    <row r="52" spans="1:11">
      <c r="A52" s="4" t="s">
        <v>97</v>
      </c>
      <c r="B52" s="5"/>
      <c r="C52" s="5"/>
      <c r="D52" s="5"/>
      <c r="E52" s="5"/>
      <c r="F52" s="5"/>
      <c r="G52" s="5"/>
      <c r="H52" s="5" t="s">
        <v>98</v>
      </c>
      <c r="I52" s="5"/>
      <c r="J52" s="5"/>
      <c r="K52" s="6"/>
    </row>
    <row r="53" spans="1:11" ht="9.6" customHeight="1">
      <c r="A53" s="7"/>
      <c r="B53" s="8"/>
      <c r="C53" s="8"/>
      <c r="D53" s="8"/>
      <c r="E53" s="8"/>
      <c r="F53" s="8"/>
      <c r="G53" s="8"/>
      <c r="H53" s="8"/>
      <c r="I53" s="8"/>
      <c r="J53" s="8"/>
      <c r="K53" s="9"/>
    </row>
    <row r="54" spans="1:11">
      <c r="A54" s="7"/>
      <c r="B54" s="8" t="s">
        <v>80</v>
      </c>
      <c r="C54" s="8"/>
      <c r="D54" s="8"/>
      <c r="E54" s="8"/>
      <c r="F54" s="8"/>
      <c r="G54" s="8"/>
      <c r="H54" s="8"/>
      <c r="I54" s="8"/>
      <c r="J54" s="8"/>
      <c r="K54" s="9"/>
    </row>
    <row r="55" spans="1:11" ht="15" customHeight="1">
      <c r="A55" s="7"/>
      <c r="B55" s="8" t="s">
        <v>100</v>
      </c>
      <c r="C55" s="8"/>
      <c r="D55" s="8"/>
      <c r="E55" s="8"/>
      <c r="F55" s="8"/>
      <c r="G55" s="8"/>
      <c r="H55" s="8"/>
      <c r="I55" s="8"/>
      <c r="J55" s="8"/>
      <c r="K55" s="9"/>
    </row>
    <row r="56" spans="1:11">
      <c r="A56" s="7"/>
      <c r="B56" s="8"/>
      <c r="C56" s="8" t="s">
        <v>79</v>
      </c>
      <c r="D56" s="8"/>
      <c r="E56" s="8"/>
      <c r="F56" s="8"/>
      <c r="G56" s="8" t="s">
        <v>81</v>
      </c>
      <c r="H56" s="8"/>
      <c r="I56" s="8"/>
      <c r="J56" s="8"/>
      <c r="K56" s="9"/>
    </row>
    <row r="57" spans="1:11" ht="7.2" customHeight="1">
      <c r="A57" s="7"/>
      <c r="B57" s="8"/>
      <c r="C57" s="8"/>
      <c r="D57" s="8"/>
      <c r="E57" s="8"/>
      <c r="F57" s="8"/>
      <c r="G57" s="8"/>
      <c r="H57" s="8"/>
      <c r="I57" s="8"/>
      <c r="J57" s="8"/>
      <c r="K57" s="9"/>
    </row>
    <row r="58" spans="1:11">
      <c r="A58" s="7" t="s">
        <v>83</v>
      </c>
      <c r="B58" s="8"/>
      <c r="C58" s="8"/>
      <c r="D58" s="8"/>
      <c r="E58" s="8"/>
      <c r="F58" s="8"/>
      <c r="G58" s="8"/>
      <c r="H58" s="8"/>
      <c r="I58" s="8"/>
      <c r="J58" s="8"/>
      <c r="K58" s="9"/>
    </row>
    <row r="59" spans="1:11" ht="13.2" thickBot="1">
      <c r="A59" s="10"/>
      <c r="B59" s="11"/>
      <c r="C59" s="11"/>
      <c r="D59" s="11"/>
      <c r="E59" s="11"/>
      <c r="F59" s="11"/>
      <c r="G59" s="11"/>
      <c r="H59" s="11"/>
      <c r="I59" s="11"/>
      <c r="J59" s="11"/>
      <c r="K59" s="12"/>
    </row>
  </sheetData>
  <sheetProtection password="8948" sheet="1" objects="1" scenarios="1"/>
  <mergeCells count="53">
    <mergeCell ref="B7:C9"/>
    <mergeCell ref="A32:C33"/>
    <mergeCell ref="D32:H33"/>
    <mergeCell ref="H9:I9"/>
    <mergeCell ref="D6:G6"/>
    <mergeCell ref="D7:G8"/>
    <mergeCell ref="D9:G9"/>
    <mergeCell ref="I32:K32"/>
    <mergeCell ref="I33:K33"/>
    <mergeCell ref="A6:A11"/>
    <mergeCell ref="A13:A24"/>
    <mergeCell ref="A26:A30"/>
    <mergeCell ref="A1:K1"/>
    <mergeCell ref="D16:K17"/>
    <mergeCell ref="I19:K19"/>
    <mergeCell ref="D18:H19"/>
    <mergeCell ref="C16:C17"/>
    <mergeCell ref="C18:C19"/>
    <mergeCell ref="J6:K6"/>
    <mergeCell ref="J7:K7"/>
    <mergeCell ref="J8:K8"/>
    <mergeCell ref="J9:K9"/>
    <mergeCell ref="H6:I6"/>
    <mergeCell ref="H7:I7"/>
    <mergeCell ref="H8:I8"/>
    <mergeCell ref="B10:C11"/>
    <mergeCell ref="D10:K11"/>
    <mergeCell ref="B6:C6"/>
    <mergeCell ref="A35:A42"/>
    <mergeCell ref="C35:E35"/>
    <mergeCell ref="C36:E36"/>
    <mergeCell ref="C37:E37"/>
    <mergeCell ref="C38:E38"/>
    <mergeCell ref="C39:E39"/>
    <mergeCell ref="C40:D40"/>
    <mergeCell ref="C41:D41"/>
    <mergeCell ref="C42:E42"/>
    <mergeCell ref="F42:H42"/>
    <mergeCell ref="I35:K35"/>
    <mergeCell ref="I41:K41"/>
    <mergeCell ref="F37:H37"/>
    <mergeCell ref="F38:H38"/>
    <mergeCell ref="F39:H39"/>
    <mergeCell ref="F40:H40"/>
    <mergeCell ref="F41:H41"/>
    <mergeCell ref="I37:K37"/>
    <mergeCell ref="I38:K38"/>
    <mergeCell ref="I39:K39"/>
    <mergeCell ref="F35:H35"/>
    <mergeCell ref="F36:H36"/>
    <mergeCell ref="I42:K42"/>
    <mergeCell ref="I40:K40"/>
    <mergeCell ref="I36:K36"/>
  </mergeCells>
  <phoneticPr fontId="1"/>
  <pageMargins left="0.70866141732283472" right="0.7086614173228347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zoomScaleNormal="100" workbookViewId="0">
      <selection activeCell="M1" sqref="M1"/>
    </sheetView>
  </sheetViews>
  <sheetFormatPr defaultColWidth="8.88671875" defaultRowHeight="12.6"/>
  <cols>
    <col min="1" max="1" width="3.109375" style="1" bestFit="1" customWidth="1"/>
    <col min="2" max="2" width="2.77734375" style="1" customWidth="1"/>
    <col min="3" max="3" width="10.44140625" style="1" customWidth="1"/>
    <col min="4" max="4" width="7.33203125" style="1" customWidth="1"/>
    <col min="5" max="5" width="5.5546875" style="1" bestFit="1" customWidth="1"/>
    <col min="6" max="6" width="14.33203125" style="1" customWidth="1"/>
    <col min="7" max="16384" width="8.88671875" style="1"/>
  </cols>
  <sheetData>
    <row r="1" spans="1:14" ht="19.2" thickBot="1">
      <c r="A1" s="76" t="s">
        <v>58</v>
      </c>
      <c r="B1" s="76"/>
      <c r="C1" s="76"/>
      <c r="D1" s="76"/>
      <c r="E1" s="76"/>
      <c r="F1" s="76"/>
      <c r="G1" s="76"/>
      <c r="H1" s="76"/>
      <c r="I1" s="76"/>
      <c r="J1" s="76"/>
      <c r="K1" s="76"/>
      <c r="M1" s="49">
        <v>1</v>
      </c>
      <c r="N1" s="1" t="s">
        <v>208</v>
      </c>
    </row>
    <row r="2" spans="1:14" ht="7.2" customHeight="1"/>
    <row r="3" spans="1:14">
      <c r="A3" s="1" t="s">
        <v>0</v>
      </c>
    </row>
    <row r="4" spans="1:14">
      <c r="A4" s="1" t="s">
        <v>55</v>
      </c>
    </row>
    <row r="5" spans="1:14" ht="7.2" customHeight="1" thickBot="1"/>
    <row r="6" spans="1:14" ht="18" customHeight="1">
      <c r="A6" s="70" t="s">
        <v>59</v>
      </c>
      <c r="B6" s="97" t="s">
        <v>1</v>
      </c>
      <c r="C6" s="90"/>
      <c r="D6" s="84"/>
      <c r="E6" s="103"/>
      <c r="F6" s="103"/>
      <c r="G6" s="104"/>
      <c r="H6" s="90" t="s">
        <v>3</v>
      </c>
      <c r="I6" s="90"/>
      <c r="J6" s="84">
        <v>123456</v>
      </c>
      <c r="K6" s="85"/>
      <c r="N6" s="1" t="s">
        <v>220</v>
      </c>
    </row>
    <row r="7" spans="1:14" ht="18" customHeight="1">
      <c r="A7" s="71"/>
      <c r="B7" s="98" t="s">
        <v>60</v>
      </c>
      <c r="C7" s="91"/>
      <c r="D7" s="105"/>
      <c r="E7" s="83"/>
      <c r="F7" s="83"/>
      <c r="G7" s="106"/>
      <c r="H7" s="91" t="s">
        <v>4</v>
      </c>
      <c r="I7" s="91"/>
      <c r="J7" s="86">
        <v>11049</v>
      </c>
      <c r="K7" s="87"/>
    </row>
    <row r="8" spans="1:14" ht="18" customHeight="1">
      <c r="A8" s="71"/>
      <c r="B8" s="92"/>
      <c r="C8" s="91"/>
      <c r="D8" s="107"/>
      <c r="E8" s="79"/>
      <c r="F8" s="79"/>
      <c r="G8" s="108"/>
      <c r="H8" s="91" t="s">
        <v>6</v>
      </c>
      <c r="I8" s="91"/>
      <c r="J8" s="88" t="s">
        <v>214</v>
      </c>
      <c r="K8" s="89"/>
      <c r="N8" s="1" t="s">
        <v>221</v>
      </c>
    </row>
    <row r="9" spans="1:14" ht="18" customHeight="1">
      <c r="A9" s="71"/>
      <c r="B9" s="92"/>
      <c r="C9" s="91"/>
      <c r="D9" s="88" t="s">
        <v>8</v>
      </c>
      <c r="E9" s="109"/>
      <c r="F9" s="109"/>
      <c r="G9" s="110"/>
      <c r="H9" s="91" t="s">
        <v>19</v>
      </c>
      <c r="I9" s="91"/>
      <c r="J9" s="88" t="s">
        <v>218</v>
      </c>
      <c r="K9" s="89"/>
      <c r="N9" s="1" t="s">
        <v>222</v>
      </c>
    </row>
    <row r="10" spans="1:14" ht="18" customHeight="1">
      <c r="A10" s="71"/>
      <c r="B10" s="92" t="s">
        <v>5</v>
      </c>
      <c r="C10" s="91"/>
      <c r="D10" s="74" t="s">
        <v>215</v>
      </c>
      <c r="E10" s="74"/>
      <c r="F10" s="74"/>
      <c r="G10" s="74"/>
      <c r="H10" s="74"/>
      <c r="I10" s="74"/>
      <c r="J10" s="74"/>
      <c r="K10" s="95"/>
    </row>
    <row r="11" spans="1:14" ht="18" customHeight="1" thickBot="1">
      <c r="A11" s="72"/>
      <c r="B11" s="93"/>
      <c r="C11" s="94"/>
      <c r="D11" s="75"/>
      <c r="E11" s="75"/>
      <c r="F11" s="75"/>
      <c r="G11" s="75"/>
      <c r="H11" s="75"/>
      <c r="I11" s="75"/>
      <c r="J11" s="75"/>
      <c r="K11" s="96"/>
    </row>
    <row r="12" spans="1:14" ht="7.2" customHeight="1" thickBot="1"/>
    <row r="13" spans="1:14" ht="14.4" customHeight="1">
      <c r="A13" s="115" t="s">
        <v>7</v>
      </c>
      <c r="B13" s="5" t="s">
        <v>216</v>
      </c>
      <c r="C13" s="5" t="s">
        <v>155</v>
      </c>
      <c r="D13" s="5"/>
      <c r="E13" s="5"/>
      <c r="F13" s="5"/>
      <c r="G13" s="5"/>
      <c r="H13" s="5"/>
      <c r="I13" s="5"/>
      <c r="J13" s="5"/>
      <c r="K13" s="6"/>
    </row>
    <row r="14" spans="1:14" ht="14.4" customHeight="1">
      <c r="A14" s="116"/>
      <c r="B14" s="8" t="s">
        <v>154</v>
      </c>
      <c r="C14" s="8" t="s">
        <v>156</v>
      </c>
      <c r="D14" s="8"/>
      <c r="E14" s="8"/>
      <c r="F14" s="8"/>
      <c r="G14" s="8"/>
      <c r="H14" s="8"/>
      <c r="I14" s="8"/>
      <c r="J14" s="8"/>
      <c r="K14" s="9"/>
    </row>
    <row r="15" spans="1:14" ht="14.4" customHeight="1">
      <c r="A15" s="116"/>
      <c r="B15" s="17" t="s">
        <v>57</v>
      </c>
      <c r="C15" s="8" t="s">
        <v>9</v>
      </c>
      <c r="D15" s="8"/>
      <c r="E15" s="8"/>
      <c r="F15" s="8"/>
      <c r="G15" s="8"/>
      <c r="H15" s="8"/>
      <c r="I15" s="8"/>
      <c r="J15" s="8"/>
      <c r="K15" s="9"/>
    </row>
    <row r="16" spans="1:14" ht="14.4" customHeight="1">
      <c r="A16" s="116"/>
      <c r="B16" s="8"/>
      <c r="C16" s="77" t="s">
        <v>5</v>
      </c>
      <c r="D16" s="77"/>
      <c r="E16" s="77"/>
      <c r="F16" s="77"/>
      <c r="G16" s="77"/>
      <c r="H16" s="77"/>
      <c r="I16" s="77"/>
      <c r="J16" s="77"/>
      <c r="K16" s="78"/>
    </row>
    <row r="17" spans="1:13" ht="14.4" customHeight="1">
      <c r="A17" s="116"/>
      <c r="B17" s="8"/>
      <c r="C17" s="77"/>
      <c r="D17" s="79"/>
      <c r="E17" s="79"/>
      <c r="F17" s="79"/>
      <c r="G17" s="79"/>
      <c r="H17" s="79"/>
      <c r="I17" s="79"/>
      <c r="J17" s="79"/>
      <c r="K17" s="80"/>
    </row>
    <row r="18" spans="1:13" ht="14.4" customHeight="1">
      <c r="A18" s="116"/>
      <c r="B18" s="8"/>
      <c r="C18" s="77" t="s">
        <v>10</v>
      </c>
      <c r="D18" s="83"/>
      <c r="E18" s="83"/>
      <c r="F18" s="83"/>
      <c r="G18" s="83"/>
      <c r="H18" s="83"/>
      <c r="I18" s="8"/>
      <c r="J18" s="8"/>
      <c r="K18" s="9"/>
    </row>
    <row r="19" spans="1:13" ht="14.4" customHeight="1">
      <c r="A19" s="116"/>
      <c r="B19" s="8"/>
      <c r="C19" s="77"/>
      <c r="D19" s="79"/>
      <c r="E19" s="79"/>
      <c r="F19" s="79"/>
      <c r="G19" s="79"/>
      <c r="H19" s="79"/>
      <c r="I19" s="81" t="s">
        <v>8</v>
      </c>
      <c r="J19" s="81"/>
      <c r="K19" s="82"/>
    </row>
    <row r="20" spans="1:13" ht="14.4" customHeight="1">
      <c r="A20" s="116"/>
      <c r="B20" s="8"/>
      <c r="C20" s="8" t="s">
        <v>56</v>
      </c>
      <c r="D20" s="8"/>
      <c r="E20" s="8"/>
      <c r="F20" s="8"/>
      <c r="G20" s="8"/>
      <c r="H20" s="8"/>
      <c r="I20" s="8"/>
      <c r="J20" s="8"/>
      <c r="K20" s="9"/>
    </row>
    <row r="21" spans="1:13" ht="14.4" customHeight="1">
      <c r="A21" s="116"/>
      <c r="B21" s="8" t="s">
        <v>154</v>
      </c>
      <c r="C21" s="8" t="s">
        <v>157</v>
      </c>
      <c r="D21" s="8"/>
      <c r="E21" s="8"/>
      <c r="F21" s="8"/>
      <c r="G21" s="8"/>
      <c r="H21" s="8"/>
      <c r="I21" s="8"/>
      <c r="J21" s="8"/>
      <c r="K21" s="9"/>
    </row>
    <row r="22" spans="1:13" ht="14.4" customHeight="1">
      <c r="A22" s="116"/>
      <c r="B22" s="17" t="s">
        <v>57</v>
      </c>
      <c r="C22" s="8" t="s">
        <v>11</v>
      </c>
      <c r="D22" s="8"/>
      <c r="E22" s="8"/>
      <c r="F22" s="8"/>
      <c r="G22" s="8"/>
      <c r="H22" s="8"/>
      <c r="I22" s="8"/>
      <c r="J22" s="8"/>
      <c r="K22" s="9"/>
    </row>
    <row r="23" spans="1:13" ht="14.4" customHeight="1">
      <c r="A23" s="116"/>
      <c r="B23" s="8" t="s">
        <v>154</v>
      </c>
      <c r="C23" s="8" t="s">
        <v>158</v>
      </c>
      <c r="D23" s="8"/>
      <c r="E23" s="8"/>
      <c r="F23" s="8"/>
      <c r="G23" s="8"/>
      <c r="H23" s="8"/>
      <c r="I23" s="8"/>
      <c r="J23" s="8"/>
      <c r="K23" s="9"/>
    </row>
    <row r="24" spans="1:13" ht="14.4" customHeight="1" thickBot="1">
      <c r="A24" s="117"/>
      <c r="B24" s="18" t="s">
        <v>57</v>
      </c>
      <c r="C24" s="11" t="s">
        <v>12</v>
      </c>
      <c r="D24" s="11"/>
      <c r="E24" s="11"/>
      <c r="F24" s="11"/>
      <c r="G24" s="11"/>
      <c r="H24" s="11"/>
      <c r="I24" s="11"/>
      <c r="J24" s="11"/>
      <c r="K24" s="12"/>
    </row>
    <row r="25" spans="1:13" ht="7.2" customHeight="1" thickBot="1"/>
    <row r="26" spans="1:13" ht="14.4" customHeight="1">
      <c r="A26" s="115" t="s">
        <v>13</v>
      </c>
      <c r="B26" s="5" t="s">
        <v>216</v>
      </c>
      <c r="C26" s="5" t="s">
        <v>159</v>
      </c>
      <c r="D26" s="5"/>
      <c r="E26" s="5"/>
      <c r="F26" s="5"/>
      <c r="G26" s="5"/>
      <c r="H26" s="5"/>
      <c r="I26" s="5"/>
      <c r="J26" s="5"/>
      <c r="K26" s="6"/>
    </row>
    <row r="27" spans="1:13" ht="14.4" customHeight="1">
      <c r="A27" s="116"/>
      <c r="B27" s="8" t="s">
        <v>154</v>
      </c>
      <c r="C27" s="8" t="s">
        <v>160</v>
      </c>
      <c r="D27" s="8"/>
      <c r="E27" s="8"/>
      <c r="F27" s="8"/>
      <c r="G27" s="8"/>
      <c r="H27" s="8"/>
      <c r="I27" s="8"/>
      <c r="J27" s="8"/>
      <c r="K27" s="9"/>
    </row>
    <row r="28" spans="1:13" ht="14.4" customHeight="1">
      <c r="A28" s="116"/>
      <c r="B28" s="8" t="s">
        <v>154</v>
      </c>
      <c r="C28" s="8" t="s">
        <v>161</v>
      </c>
      <c r="D28" s="8"/>
      <c r="E28" s="8"/>
      <c r="F28" s="8"/>
      <c r="G28" s="8"/>
      <c r="H28" s="8"/>
      <c r="I28" s="8"/>
      <c r="J28" s="8"/>
      <c r="K28" s="9"/>
    </row>
    <row r="29" spans="1:13" ht="14.4" customHeight="1">
      <c r="A29" s="116"/>
      <c r="B29" s="8" t="s">
        <v>154</v>
      </c>
      <c r="C29" s="8" t="s">
        <v>162</v>
      </c>
      <c r="D29" s="8"/>
      <c r="E29" s="8"/>
      <c r="F29" s="8"/>
      <c r="G29" s="8"/>
      <c r="H29" s="8"/>
      <c r="I29" s="8"/>
      <c r="J29" s="8"/>
      <c r="K29" s="9"/>
    </row>
    <row r="30" spans="1:13" ht="14.4" customHeight="1" thickBot="1">
      <c r="A30" s="117"/>
      <c r="B30" s="11" t="s">
        <v>154</v>
      </c>
      <c r="C30" s="11" t="s">
        <v>163</v>
      </c>
      <c r="D30" s="11"/>
      <c r="E30" s="11"/>
      <c r="F30" s="11"/>
      <c r="G30" s="11"/>
      <c r="H30" s="11"/>
      <c r="I30" s="11"/>
      <c r="J30" s="11"/>
      <c r="K30" s="12"/>
      <c r="M30" s="1" t="s">
        <v>231</v>
      </c>
    </row>
    <row r="31" spans="1:13" ht="7.2" customHeight="1" thickBot="1"/>
    <row r="32" spans="1:13" ht="18" customHeight="1">
      <c r="A32" s="97" t="s">
        <v>14</v>
      </c>
      <c r="B32" s="90"/>
      <c r="C32" s="90"/>
      <c r="D32" s="73" t="s">
        <v>217</v>
      </c>
      <c r="E32" s="73"/>
      <c r="F32" s="73"/>
      <c r="G32" s="73"/>
      <c r="H32" s="124"/>
      <c r="I32" s="97" t="s">
        <v>78</v>
      </c>
      <c r="J32" s="90"/>
      <c r="K32" s="111"/>
    </row>
    <row r="33" spans="1:13" ht="18" customHeight="1" thickBot="1">
      <c r="A33" s="93"/>
      <c r="B33" s="94"/>
      <c r="C33" s="94"/>
      <c r="D33" s="75"/>
      <c r="E33" s="75"/>
      <c r="F33" s="75"/>
      <c r="G33" s="75"/>
      <c r="H33" s="125"/>
      <c r="I33" s="112">
        <v>45748</v>
      </c>
      <c r="J33" s="113"/>
      <c r="K33" s="114"/>
    </row>
    <row r="34" spans="1:13" ht="7.2" customHeight="1" thickBot="1">
      <c r="A34" s="32"/>
      <c r="B34" s="32"/>
      <c r="C34" s="32"/>
      <c r="D34" s="32"/>
      <c r="E34" s="32"/>
      <c r="F34" s="32"/>
      <c r="G34" s="32"/>
      <c r="H34" s="32"/>
      <c r="I34" s="32"/>
      <c r="J34" s="32"/>
      <c r="K34" s="32"/>
    </row>
    <row r="35" spans="1:13" ht="18" customHeight="1">
      <c r="A35" s="70" t="s">
        <v>71</v>
      </c>
      <c r="B35" s="36" t="s">
        <v>63</v>
      </c>
      <c r="C35" s="73" t="s">
        <v>15</v>
      </c>
      <c r="D35" s="73"/>
      <c r="E35" s="73"/>
      <c r="F35" s="122">
        <v>150000</v>
      </c>
      <c r="G35" s="122"/>
      <c r="H35" s="123"/>
      <c r="I35" s="65"/>
      <c r="J35" s="65"/>
      <c r="K35" s="65"/>
    </row>
    <row r="36" spans="1:13" ht="18" customHeight="1">
      <c r="A36" s="71"/>
      <c r="B36" s="34" t="s">
        <v>64</v>
      </c>
      <c r="C36" s="74" t="s">
        <v>16</v>
      </c>
      <c r="D36" s="74"/>
      <c r="E36" s="74"/>
      <c r="F36" s="120">
        <v>120000</v>
      </c>
      <c r="G36" s="120"/>
      <c r="H36" s="121"/>
      <c r="I36" s="65"/>
      <c r="J36" s="65"/>
      <c r="K36" s="65"/>
    </row>
    <row r="37" spans="1:13" ht="18" customHeight="1">
      <c r="A37" s="71"/>
      <c r="B37" s="34" t="s">
        <v>65</v>
      </c>
      <c r="C37" s="74" t="s">
        <v>17</v>
      </c>
      <c r="D37" s="74"/>
      <c r="E37" s="74"/>
      <c r="F37" s="120">
        <v>20000</v>
      </c>
      <c r="G37" s="120"/>
      <c r="H37" s="121"/>
      <c r="I37" s="65"/>
      <c r="J37" s="65"/>
      <c r="K37" s="65"/>
    </row>
    <row r="38" spans="1:13" ht="18" customHeight="1">
      <c r="A38" s="71"/>
      <c r="B38" s="34" t="s">
        <v>66</v>
      </c>
      <c r="C38" s="74" t="s">
        <v>61</v>
      </c>
      <c r="D38" s="74"/>
      <c r="E38" s="74"/>
      <c r="F38" s="120">
        <v>180000</v>
      </c>
      <c r="G38" s="120"/>
      <c r="H38" s="121"/>
      <c r="I38" s="65"/>
      <c r="J38" s="65"/>
      <c r="K38" s="65"/>
      <c r="M38" s="1" t="s">
        <v>223</v>
      </c>
    </row>
    <row r="39" spans="1:13" ht="18" customHeight="1">
      <c r="A39" s="71"/>
      <c r="B39" s="34" t="s">
        <v>67</v>
      </c>
      <c r="C39" s="74" t="s">
        <v>62</v>
      </c>
      <c r="D39" s="74"/>
      <c r="E39" s="74"/>
      <c r="F39" s="120">
        <v>120000</v>
      </c>
      <c r="G39" s="120"/>
      <c r="H39" s="121"/>
      <c r="I39" s="65"/>
      <c r="J39" s="65"/>
      <c r="K39" s="65"/>
      <c r="M39" s="1" t="s">
        <v>223</v>
      </c>
    </row>
    <row r="40" spans="1:13" ht="18" customHeight="1">
      <c r="A40" s="71"/>
      <c r="B40" s="34" t="s">
        <v>68</v>
      </c>
      <c r="C40" s="74" t="s">
        <v>18</v>
      </c>
      <c r="D40" s="74"/>
      <c r="E40" s="19" t="s">
        <v>219</v>
      </c>
      <c r="F40" s="120">
        <v>108000</v>
      </c>
      <c r="G40" s="120"/>
      <c r="H40" s="121"/>
      <c r="I40" s="65"/>
      <c r="J40" s="65"/>
      <c r="K40" s="65"/>
      <c r="M40" s="1" t="s">
        <v>223</v>
      </c>
    </row>
    <row r="41" spans="1:13" ht="18" customHeight="1">
      <c r="A41" s="71"/>
      <c r="B41" s="34" t="s">
        <v>69</v>
      </c>
      <c r="C41" s="74" t="s">
        <v>127</v>
      </c>
      <c r="D41" s="74"/>
      <c r="E41" s="19" t="s">
        <v>218</v>
      </c>
      <c r="F41" s="120">
        <v>12000</v>
      </c>
      <c r="G41" s="120"/>
      <c r="H41" s="121"/>
      <c r="I41" s="65"/>
      <c r="J41" s="65"/>
      <c r="K41" s="65"/>
      <c r="M41" s="1" t="s">
        <v>223</v>
      </c>
    </row>
    <row r="42" spans="1:13" ht="18" customHeight="1" thickBot="1">
      <c r="A42" s="72"/>
      <c r="B42" s="35" t="s">
        <v>70</v>
      </c>
      <c r="C42" s="75" t="s">
        <v>128</v>
      </c>
      <c r="D42" s="75"/>
      <c r="E42" s="75"/>
      <c r="F42" s="118">
        <v>42000</v>
      </c>
      <c r="G42" s="118"/>
      <c r="H42" s="119"/>
      <c r="I42" s="65"/>
      <c r="J42" s="65"/>
      <c r="K42" s="65"/>
      <c r="M42" s="1" t="s">
        <v>223</v>
      </c>
    </row>
    <row r="43" spans="1:13" ht="7.2" customHeight="1"/>
    <row r="44" spans="1:13">
      <c r="A44" s="1" t="s">
        <v>82</v>
      </c>
      <c r="G44" s="1" t="s">
        <v>72</v>
      </c>
    </row>
    <row r="45" spans="1:13">
      <c r="A45" s="1" t="s">
        <v>76</v>
      </c>
      <c r="G45" s="1" t="s">
        <v>121</v>
      </c>
    </row>
    <row r="46" spans="1:13">
      <c r="A46" s="1" t="s">
        <v>27</v>
      </c>
      <c r="G46" s="1" t="s">
        <v>73</v>
      </c>
    </row>
    <row r="47" spans="1:13">
      <c r="A47" s="1" t="s">
        <v>96</v>
      </c>
      <c r="G47" s="1" t="s">
        <v>125</v>
      </c>
    </row>
    <row r="48" spans="1:13" ht="12.6" customHeight="1">
      <c r="A48" s="1" t="s">
        <v>77</v>
      </c>
      <c r="G48" s="1" t="s">
        <v>239</v>
      </c>
    </row>
    <row r="49" spans="1:11">
      <c r="A49" s="1" t="s">
        <v>28</v>
      </c>
      <c r="G49" s="1" t="s">
        <v>74</v>
      </c>
    </row>
    <row r="50" spans="1:11">
      <c r="G50" s="1" t="s">
        <v>75</v>
      </c>
    </row>
    <row r="51" spans="1:11" ht="7.2" customHeight="1" thickBot="1"/>
    <row r="52" spans="1:11">
      <c r="A52" s="4" t="s">
        <v>97</v>
      </c>
      <c r="B52" s="5"/>
      <c r="C52" s="5"/>
      <c r="D52" s="5"/>
      <c r="E52" s="5"/>
      <c r="F52" s="5"/>
      <c r="G52" s="5"/>
      <c r="H52" s="5" t="s">
        <v>98</v>
      </c>
      <c r="I52" s="5"/>
      <c r="J52" s="5"/>
      <c r="K52" s="6"/>
    </row>
    <row r="53" spans="1:11" ht="9.6" customHeight="1">
      <c r="A53" s="7"/>
      <c r="B53" s="8"/>
      <c r="C53" s="8"/>
      <c r="D53" s="8"/>
      <c r="E53" s="8"/>
      <c r="F53" s="8"/>
      <c r="G53" s="8"/>
      <c r="H53" s="8"/>
      <c r="I53" s="8"/>
      <c r="J53" s="8"/>
      <c r="K53" s="9"/>
    </row>
    <row r="54" spans="1:11">
      <c r="A54" s="7"/>
      <c r="B54" s="8" t="s">
        <v>80</v>
      </c>
      <c r="C54" s="8"/>
      <c r="D54" s="8"/>
      <c r="E54" s="8"/>
      <c r="F54" s="8"/>
      <c r="G54" s="8"/>
      <c r="H54" s="8"/>
      <c r="I54" s="8"/>
      <c r="J54" s="8"/>
      <c r="K54" s="9"/>
    </row>
    <row r="55" spans="1:11" ht="15" customHeight="1">
      <c r="A55" s="7"/>
      <c r="B55" s="8" t="s">
        <v>100</v>
      </c>
      <c r="C55" s="8"/>
      <c r="D55" s="8"/>
      <c r="E55" s="8"/>
      <c r="F55" s="8"/>
      <c r="G55" s="8"/>
      <c r="H55" s="8"/>
      <c r="I55" s="8"/>
      <c r="J55" s="8"/>
      <c r="K55" s="9"/>
    </row>
    <row r="56" spans="1:11">
      <c r="A56" s="7"/>
      <c r="B56" s="8"/>
      <c r="C56" s="8" t="s">
        <v>79</v>
      </c>
      <c r="D56" s="8"/>
      <c r="E56" s="8"/>
      <c r="F56" s="8"/>
      <c r="G56" s="8" t="s">
        <v>81</v>
      </c>
      <c r="H56" s="8"/>
      <c r="I56" s="8"/>
      <c r="J56" s="8"/>
      <c r="K56" s="9"/>
    </row>
    <row r="57" spans="1:11" ht="7.2" customHeight="1">
      <c r="A57" s="7"/>
      <c r="B57" s="8"/>
      <c r="C57" s="8"/>
      <c r="D57" s="8"/>
      <c r="E57" s="8"/>
      <c r="F57" s="8"/>
      <c r="G57" s="8"/>
      <c r="H57" s="8"/>
      <c r="I57" s="8"/>
      <c r="J57" s="8"/>
      <c r="K57" s="9"/>
    </row>
    <row r="58" spans="1:11">
      <c r="A58" s="7" t="s">
        <v>83</v>
      </c>
      <c r="B58" s="8"/>
      <c r="C58" s="8"/>
      <c r="D58" s="8"/>
      <c r="E58" s="8"/>
      <c r="F58" s="8"/>
      <c r="G58" s="8"/>
      <c r="H58" s="8"/>
      <c r="I58" s="8"/>
      <c r="J58" s="8"/>
      <c r="K58" s="9"/>
    </row>
    <row r="59" spans="1:11" ht="13.2" thickBot="1">
      <c r="A59" s="10"/>
      <c r="B59" s="11"/>
      <c r="C59" s="11"/>
      <c r="D59" s="11"/>
      <c r="E59" s="11"/>
      <c r="F59" s="11"/>
      <c r="G59" s="11"/>
      <c r="H59" s="11"/>
      <c r="I59" s="11"/>
      <c r="J59" s="11"/>
      <c r="K59" s="12"/>
    </row>
  </sheetData>
  <sheetProtection password="8948" sheet="1" objects="1" scenarios="1"/>
  <mergeCells count="53">
    <mergeCell ref="A1:K1"/>
    <mergeCell ref="A6:A11"/>
    <mergeCell ref="B6:C6"/>
    <mergeCell ref="D6:G6"/>
    <mergeCell ref="H6:I6"/>
    <mergeCell ref="J6:K6"/>
    <mergeCell ref="B7:C9"/>
    <mergeCell ref="D7:G8"/>
    <mergeCell ref="H7:I7"/>
    <mergeCell ref="J7:K7"/>
    <mergeCell ref="H8:I8"/>
    <mergeCell ref="J8:K8"/>
    <mergeCell ref="D9:G9"/>
    <mergeCell ref="H9:I9"/>
    <mergeCell ref="J9:K9"/>
    <mergeCell ref="B10:C11"/>
    <mergeCell ref="A13:A24"/>
    <mergeCell ref="C16:C17"/>
    <mergeCell ref="D16:K17"/>
    <mergeCell ref="C18:C19"/>
    <mergeCell ref="D18:H19"/>
    <mergeCell ref="I19:K19"/>
    <mergeCell ref="D10:K11"/>
    <mergeCell ref="A35:A42"/>
    <mergeCell ref="C35:E35"/>
    <mergeCell ref="F35:H35"/>
    <mergeCell ref="I35:K35"/>
    <mergeCell ref="C36:E36"/>
    <mergeCell ref="F36:H36"/>
    <mergeCell ref="I36:K36"/>
    <mergeCell ref="C37:E37"/>
    <mergeCell ref="A26:A30"/>
    <mergeCell ref="A32:C33"/>
    <mergeCell ref="D32:H33"/>
    <mergeCell ref="I32:K32"/>
    <mergeCell ref="I33:K33"/>
    <mergeCell ref="F37:H37"/>
    <mergeCell ref="I37:K37"/>
    <mergeCell ref="C39:E39"/>
    <mergeCell ref="F39:H39"/>
    <mergeCell ref="I39:K39"/>
    <mergeCell ref="C38:E38"/>
    <mergeCell ref="F38:H38"/>
    <mergeCell ref="I38:K38"/>
    <mergeCell ref="C42:E42"/>
    <mergeCell ref="F42:H42"/>
    <mergeCell ref="I42:K42"/>
    <mergeCell ref="C40:D40"/>
    <mergeCell ref="F40:H40"/>
    <mergeCell ref="I40:K40"/>
    <mergeCell ref="C41:D41"/>
    <mergeCell ref="F41:H41"/>
    <mergeCell ref="I41:K41"/>
  </mergeCells>
  <phoneticPr fontId="1"/>
  <pageMargins left="0.70866141732283472" right="0.70866141732283472" top="0.55118110236220474" bottom="0.55118110236220474"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N42"/>
  <sheetViews>
    <sheetView zoomScaleNormal="100" workbookViewId="0">
      <selection activeCell="M1" sqref="M1"/>
    </sheetView>
  </sheetViews>
  <sheetFormatPr defaultColWidth="8.88671875" defaultRowHeight="12.6"/>
  <cols>
    <col min="1" max="1" width="3.109375" style="1" bestFit="1" customWidth="1"/>
    <col min="2" max="2" width="3.109375" style="1" customWidth="1"/>
    <col min="3" max="3" width="10.77734375" style="1" customWidth="1"/>
    <col min="4" max="16384" width="8.88671875" style="1"/>
  </cols>
  <sheetData>
    <row r="1" spans="1:14" ht="19.2" thickBot="1">
      <c r="A1" s="76" t="s">
        <v>20</v>
      </c>
      <c r="B1" s="76"/>
      <c r="C1" s="76"/>
      <c r="D1" s="76"/>
      <c r="E1" s="76"/>
      <c r="F1" s="76"/>
      <c r="G1" s="76"/>
      <c r="H1" s="76"/>
      <c r="I1" s="76"/>
      <c r="J1" s="76"/>
      <c r="K1" s="76"/>
      <c r="M1" s="48">
        <v>1</v>
      </c>
      <c r="N1" s="1" t="s">
        <v>208</v>
      </c>
    </row>
    <row r="2" spans="1:14" s="27" customFormat="1" ht="18.600000000000001">
      <c r="A2" s="76" t="s">
        <v>21</v>
      </c>
      <c r="B2" s="76"/>
      <c r="C2" s="76"/>
      <c r="D2" s="76"/>
      <c r="E2" s="76"/>
      <c r="F2" s="76"/>
      <c r="G2" s="76"/>
      <c r="H2" s="76"/>
      <c r="I2" s="76"/>
      <c r="J2" s="76"/>
      <c r="K2" s="76"/>
    </row>
    <row r="3" spans="1:14" ht="7.2" customHeight="1" thickBot="1"/>
    <row r="4" spans="1:14" ht="18" customHeight="1">
      <c r="A4" s="97" t="s">
        <v>22</v>
      </c>
      <c r="B4" s="104"/>
      <c r="C4" s="90"/>
      <c r="D4" s="90" t="str">
        <f>IF($M$1="","",IF(HLOOKUP($M$1,データ!$A$1:$SI$43,3,FALSE)="","",(HLOOKUP($M$1,データ!$A$1:$SI$43,3,FALSE))))</f>
        <v/>
      </c>
      <c r="E4" s="90"/>
      <c r="F4" s="90"/>
      <c r="G4" s="90" t="s">
        <v>24</v>
      </c>
      <c r="H4" s="90"/>
      <c r="I4" s="90" t="str">
        <f>IF($M$1="","",IF(HLOOKUP($M$1,データ!$A$1:$SI$43,4,FALSE)="","",(HLOOKUP($M$1,データ!$A$1:$SI$43,4,FALSE))))</f>
        <v/>
      </c>
      <c r="J4" s="90"/>
      <c r="K4" s="111"/>
    </row>
    <row r="5" spans="1:14" ht="36" customHeight="1">
      <c r="A5" s="92" t="s">
        <v>23</v>
      </c>
      <c r="B5" s="110"/>
      <c r="C5" s="91"/>
      <c r="D5" s="91" t="str">
        <f>IF($M$1="","",IF(HLOOKUP($M$1,データ!$A$1:$SI$43,2,FALSE)="","",(HLOOKUP($M$1,データ!$A$1:$SI$43,2,FALSE))))</f>
        <v/>
      </c>
      <c r="E5" s="91"/>
      <c r="F5" s="91"/>
      <c r="G5" s="91" t="s">
        <v>4</v>
      </c>
      <c r="H5" s="91"/>
      <c r="I5" s="138" t="str">
        <f>IF($M$1="","",IF(HLOOKUP($M$1,データ!$A$1:$SI$43,5,FALSE)="","",(HLOOKUP($M$1,データ!$A$1:$SI$43,5,FALSE))))</f>
        <v/>
      </c>
      <c r="J5" s="138"/>
      <c r="K5" s="139"/>
    </row>
    <row r="6" spans="1:14" ht="18" customHeight="1">
      <c r="A6" s="92" t="s">
        <v>5</v>
      </c>
      <c r="B6" s="110"/>
      <c r="C6" s="91"/>
      <c r="D6" s="74" t="str">
        <f>IF($M$1="","",IF(HLOOKUP($M$1,データ!$A$1:$SI$43,8,FALSE)="","",(HLOOKUP($M$1,データ!$A$1:$SI$43,8,FALSE))))</f>
        <v/>
      </c>
      <c r="E6" s="74"/>
      <c r="F6" s="74"/>
      <c r="G6" s="74"/>
      <c r="H6" s="74"/>
      <c r="I6" s="74"/>
      <c r="J6" s="74"/>
      <c r="K6" s="95"/>
    </row>
    <row r="7" spans="1:14" ht="18" customHeight="1" thickBot="1">
      <c r="A7" s="93"/>
      <c r="B7" s="147"/>
      <c r="C7" s="94"/>
      <c r="D7" s="75"/>
      <c r="E7" s="75"/>
      <c r="F7" s="75"/>
      <c r="G7" s="75"/>
      <c r="H7" s="75"/>
      <c r="I7" s="75"/>
      <c r="J7" s="75"/>
      <c r="K7" s="96"/>
    </row>
    <row r="8" spans="1:14" ht="7.2" customHeight="1" thickBot="1"/>
    <row r="9" spans="1:14" ht="18" customHeight="1">
      <c r="A9" s="152" t="s">
        <v>13</v>
      </c>
      <c r="B9" s="37" t="str">
        <f>IF($M$1="","□",IF(HLOOKUP($M$1,データ!$A$1:$SI$43,20,FALSE)="〇","☑","□"))</f>
        <v>□</v>
      </c>
      <c r="C9" s="5" t="s">
        <v>209</v>
      </c>
      <c r="D9" s="5"/>
      <c r="E9" s="5"/>
      <c r="F9" s="5"/>
      <c r="G9" s="5"/>
      <c r="H9" s="5"/>
      <c r="I9" s="5"/>
      <c r="J9" s="5"/>
      <c r="K9" s="6"/>
      <c r="L9" s="8"/>
    </row>
    <row r="10" spans="1:14" ht="18" customHeight="1">
      <c r="A10" s="153"/>
      <c r="B10" s="38" t="str">
        <f>IF($M$1="","□",IF(HLOOKUP($M$1,データ!$A$1:$SI$43,21,FALSE)="〇","☑","□"))</f>
        <v>□</v>
      </c>
      <c r="C10" s="8" t="s">
        <v>210</v>
      </c>
      <c r="D10" s="8"/>
      <c r="E10" s="8"/>
      <c r="F10" s="8"/>
      <c r="G10" s="8"/>
      <c r="H10" s="8"/>
      <c r="I10" s="8"/>
      <c r="J10" s="8"/>
      <c r="K10" s="9"/>
      <c r="L10" s="8"/>
    </row>
    <row r="11" spans="1:14" ht="18" customHeight="1">
      <c r="A11" s="153"/>
      <c r="B11" s="38" t="str">
        <f>IF($M$1="","□",IF(HLOOKUP($M$1,データ!$A$1:$SI$43,22,FALSE)="〇","☑","□"))</f>
        <v>□</v>
      </c>
      <c r="C11" s="8" t="s">
        <v>211</v>
      </c>
      <c r="D11" s="8"/>
      <c r="E11" s="8"/>
      <c r="F11" s="8"/>
      <c r="G11" s="8"/>
      <c r="H11" s="8"/>
      <c r="I11" s="8"/>
      <c r="J11" s="8"/>
      <c r="K11" s="9"/>
      <c r="L11" s="8"/>
    </row>
    <row r="12" spans="1:14" ht="18" customHeight="1">
      <c r="A12" s="153"/>
      <c r="B12" s="38" t="str">
        <f>IF($M$1="","□",IF(HLOOKUP($M$1,データ!$A$1:$SI$43,23,FALSE)="〇","☑","□"))</f>
        <v>□</v>
      </c>
      <c r="C12" s="8" t="s">
        <v>212</v>
      </c>
      <c r="D12" s="8"/>
      <c r="E12" s="8"/>
      <c r="F12" s="8"/>
      <c r="G12" s="8"/>
      <c r="H12" s="8"/>
      <c r="I12" s="8"/>
      <c r="J12" s="8"/>
      <c r="K12" s="9"/>
      <c r="L12" s="8"/>
    </row>
    <row r="13" spans="1:14" ht="18" customHeight="1" thickBot="1">
      <c r="A13" s="154"/>
      <c r="B13" s="39" t="str">
        <f>IF($M$1="","□",IF(HLOOKUP($M$1,データ!$A$1:$SI$43,24,FALSE)="〇","☑","□"))</f>
        <v>□</v>
      </c>
      <c r="C13" s="11" t="s">
        <v>213</v>
      </c>
      <c r="D13" s="11"/>
      <c r="E13" s="11"/>
      <c r="F13" s="11"/>
      <c r="G13" s="11"/>
      <c r="H13" s="11"/>
      <c r="I13" s="11"/>
      <c r="J13" s="11"/>
      <c r="K13" s="12"/>
      <c r="L13" s="8"/>
    </row>
    <row r="14" spans="1:14" ht="7.2" customHeight="1" thickBot="1">
      <c r="C14" s="24"/>
      <c r="D14" s="8"/>
      <c r="E14" s="8"/>
      <c r="F14" s="8"/>
      <c r="G14" s="8"/>
      <c r="H14" s="8"/>
      <c r="I14" s="8"/>
      <c r="J14" s="8"/>
      <c r="K14" s="8"/>
      <c r="L14" s="8"/>
      <c r="M14" s="8"/>
    </row>
    <row r="15" spans="1:14" ht="24" customHeight="1">
      <c r="A15" s="97" t="s">
        <v>25</v>
      </c>
      <c r="B15" s="104"/>
      <c r="C15" s="90"/>
      <c r="D15" s="100" t="str">
        <f>IF($M$1="","",IF(HLOOKUP($M$1,データ!$A$1:$SI$43,15,FALSE)="","",(HLOOKUP($M$1,データ!$A$1:$SI$43,15,FALSE))))</f>
        <v/>
      </c>
      <c r="E15" s="126"/>
      <c r="F15" s="126"/>
      <c r="G15" s="126"/>
      <c r="H15" s="126"/>
      <c r="I15" s="126"/>
      <c r="J15" s="126"/>
      <c r="K15" s="127"/>
    </row>
    <row r="16" spans="1:14" ht="24" customHeight="1">
      <c r="A16" s="92" t="s">
        <v>26</v>
      </c>
      <c r="B16" s="110"/>
      <c r="C16" s="91"/>
      <c r="D16" s="138" t="str">
        <f>IF($M$1="","",IF(HLOOKUP($M$1,データ!$A$1:$SI$43,25,FALSE)="","",(HLOOKUP($M$1,データ!$A$1:$SI$43,25,FALSE))))</f>
        <v/>
      </c>
      <c r="E16" s="138"/>
      <c r="F16" s="138"/>
      <c r="G16" s="151" t="s">
        <v>54</v>
      </c>
      <c r="H16" s="151"/>
      <c r="I16" s="138" t="str">
        <f>IF($M$1="","",IF(HLOOKUP($M$1,データ!$A$1:$SI$43,26,FALSE)="","",(HLOOKUP($M$1,データ!$A$1:$SI$43,26,FALSE))))</f>
        <v/>
      </c>
      <c r="J16" s="138"/>
      <c r="K16" s="139"/>
    </row>
    <row r="17" spans="1:12" ht="24" customHeight="1">
      <c r="A17" s="128" t="s">
        <v>86</v>
      </c>
      <c r="B17" s="109"/>
      <c r="C17" s="110"/>
      <c r="D17" s="134" t="str">
        <f>IF($M$1="","",IF(HLOOKUP($M$1,データ!$A$1:$SI$43,27,FALSE)="","",(HLOOKUP($M$1,データ!$A$1:$SI$43,27,FALSE))))</f>
        <v/>
      </c>
      <c r="E17" s="135"/>
      <c r="F17" s="136"/>
      <c r="G17" s="129" t="s">
        <v>88</v>
      </c>
      <c r="H17" s="130"/>
      <c r="I17" s="134" t="str">
        <f>IF($M$1="","",IF(HLOOKUP($M$1,データ!$A$1:$SI$43,28,FALSE)="","",(HLOOKUP($M$1,データ!$A$1:$SI$43,28,FALSE))))</f>
        <v/>
      </c>
      <c r="J17" s="135"/>
      <c r="K17" s="137"/>
    </row>
    <row r="18" spans="1:12" ht="24" customHeight="1" thickBot="1">
      <c r="A18" s="93" t="s">
        <v>87</v>
      </c>
      <c r="B18" s="147"/>
      <c r="C18" s="94"/>
      <c r="D18" s="131" t="str">
        <f>IF($M$1="","",IF(HLOOKUP($M$1,データ!$A$1:$SI$43,29,FALSE)="","",(HLOOKUP($M$1,データ!$A$1:$SI$43,29,FALSE))))</f>
        <v/>
      </c>
      <c r="E18" s="132"/>
      <c r="F18" s="132"/>
      <c r="G18" s="132"/>
      <c r="H18" s="132"/>
      <c r="I18" s="132"/>
      <c r="J18" s="132"/>
      <c r="K18" s="133"/>
    </row>
    <row r="19" spans="1:12" ht="7.2" customHeight="1" thickBot="1"/>
    <row r="20" spans="1:12" ht="15" customHeight="1">
      <c r="A20" s="4" t="s">
        <v>0</v>
      </c>
      <c r="B20" s="5"/>
      <c r="C20" s="5"/>
      <c r="D20" s="5"/>
      <c r="E20" s="5"/>
      <c r="F20" s="5"/>
      <c r="G20" s="5"/>
      <c r="H20" s="5"/>
      <c r="I20" s="5"/>
      <c r="J20" s="5"/>
      <c r="K20" s="6"/>
    </row>
    <row r="21" spans="1:12" ht="15" customHeight="1">
      <c r="A21" s="7"/>
      <c r="B21" s="8"/>
      <c r="C21" s="148" t="s">
        <v>84</v>
      </c>
      <c r="D21" s="148"/>
      <c r="E21" s="148"/>
      <c r="F21" s="148"/>
      <c r="G21" s="148"/>
      <c r="H21" s="148"/>
      <c r="I21" s="148"/>
      <c r="J21" s="148"/>
      <c r="K21" s="149"/>
      <c r="L21" s="23"/>
    </row>
    <row r="22" spans="1:12" ht="15" customHeight="1">
      <c r="A22" s="7"/>
      <c r="B22" s="8"/>
      <c r="C22" s="148"/>
      <c r="D22" s="148"/>
      <c r="E22" s="148"/>
      <c r="F22" s="148"/>
      <c r="G22" s="148"/>
      <c r="H22" s="148"/>
      <c r="I22" s="148"/>
      <c r="J22" s="148"/>
      <c r="K22" s="149"/>
      <c r="L22" s="23"/>
    </row>
    <row r="23" spans="1:12" ht="15" customHeight="1">
      <c r="A23" s="7"/>
      <c r="B23" s="8"/>
      <c r="C23" s="148"/>
      <c r="D23" s="148"/>
      <c r="E23" s="148"/>
      <c r="F23" s="148"/>
      <c r="G23" s="148"/>
      <c r="H23" s="148"/>
      <c r="I23" s="148"/>
      <c r="J23" s="148"/>
      <c r="K23" s="149"/>
      <c r="L23" s="23"/>
    </row>
    <row r="24" spans="1:12" ht="15" customHeight="1">
      <c r="A24" s="7"/>
      <c r="B24" s="8"/>
      <c r="C24" s="28"/>
      <c r="D24" s="28"/>
      <c r="E24" s="28"/>
      <c r="F24" s="28"/>
      <c r="G24" s="28"/>
      <c r="H24" s="28"/>
      <c r="I24" s="28"/>
      <c r="J24" s="28"/>
      <c r="K24" s="29"/>
      <c r="L24" s="25"/>
    </row>
    <row r="25" spans="1:12" ht="15" customHeight="1">
      <c r="A25" s="7"/>
      <c r="B25" s="8"/>
      <c r="C25" s="8" t="s">
        <v>89</v>
      </c>
      <c r="D25" s="8"/>
      <c r="E25" s="8"/>
      <c r="F25" s="8"/>
      <c r="G25" s="8"/>
      <c r="H25" s="8"/>
      <c r="I25" s="8"/>
      <c r="J25" s="8"/>
      <c r="K25" s="9"/>
    </row>
    <row r="26" spans="1:12" ht="15" customHeight="1">
      <c r="A26" s="7"/>
      <c r="B26" s="8"/>
      <c r="C26" s="8"/>
      <c r="D26" s="8"/>
      <c r="E26" s="8"/>
      <c r="F26" s="8"/>
      <c r="G26" s="8"/>
      <c r="H26" s="8"/>
      <c r="I26" s="8"/>
      <c r="J26" s="8"/>
      <c r="K26" s="9"/>
    </row>
    <row r="27" spans="1:12" ht="15" customHeight="1">
      <c r="A27" s="7"/>
      <c r="B27" s="8"/>
      <c r="C27" s="150" t="s">
        <v>85</v>
      </c>
      <c r="D27" s="77"/>
      <c r="E27" s="77" t="s">
        <v>10</v>
      </c>
      <c r="F27" s="8"/>
      <c r="G27" s="8"/>
      <c r="H27" s="8"/>
      <c r="I27" s="8"/>
      <c r="J27" s="8"/>
      <c r="K27" s="9"/>
    </row>
    <row r="28" spans="1:12" ht="15" customHeight="1">
      <c r="A28" s="7"/>
      <c r="B28" s="8"/>
      <c r="C28" s="77"/>
      <c r="D28" s="77"/>
      <c r="E28" s="79"/>
      <c r="F28" s="26"/>
      <c r="G28" s="26"/>
      <c r="H28" s="26"/>
      <c r="I28" s="26"/>
      <c r="J28" s="26"/>
      <c r="K28" s="9"/>
    </row>
    <row r="29" spans="1:12" ht="15" customHeight="1" thickBot="1">
      <c r="A29" s="10"/>
      <c r="B29" s="11"/>
      <c r="C29" s="11"/>
      <c r="D29" s="11"/>
      <c r="E29" s="11"/>
      <c r="F29" s="11" t="s">
        <v>8</v>
      </c>
      <c r="G29" s="11"/>
      <c r="H29" s="11"/>
      <c r="I29" s="11"/>
      <c r="J29" s="11"/>
      <c r="K29" s="12"/>
    </row>
    <row r="30" spans="1:12" ht="7.2" customHeight="1" thickBot="1"/>
    <row r="31" spans="1:12" ht="24" customHeight="1">
      <c r="A31" s="70" t="s">
        <v>29</v>
      </c>
      <c r="B31" s="144" t="s">
        <v>30</v>
      </c>
      <c r="C31" s="104"/>
      <c r="D31" s="99" t="str">
        <f>IF($M$1="","",IF(HLOOKUP($M$1,データ!$A$1:$SI$43,31,FALSE)="","",(HLOOKUP($M$1,データ!$A$1:$SI$43,31,FALSE))))</f>
        <v/>
      </c>
      <c r="E31" s="99"/>
      <c r="F31" s="99"/>
      <c r="G31" s="99"/>
      <c r="H31" s="99"/>
      <c r="I31" s="99"/>
      <c r="J31" s="99"/>
      <c r="K31" s="140"/>
    </row>
    <row r="32" spans="1:12" ht="24" customHeight="1">
      <c r="A32" s="71"/>
      <c r="B32" s="145" t="s">
        <v>236</v>
      </c>
      <c r="C32" s="130"/>
      <c r="D32" s="141" t="str">
        <f>IF($M$1="","",IF(HLOOKUP($M$1,データ!$A$1:$SI$43,32,FALSE)="","",(HLOOKUP($M$1,データ!$A$1:$SI$43,32,FALSE))))</f>
        <v/>
      </c>
      <c r="E32" s="141"/>
      <c r="F32" s="141"/>
      <c r="G32" s="141"/>
      <c r="H32" s="141"/>
      <c r="I32" s="141"/>
      <c r="J32" s="141"/>
      <c r="K32" s="142"/>
    </row>
    <row r="33" spans="1:11" ht="24" customHeight="1">
      <c r="A33" s="71"/>
      <c r="B33" s="128" t="s">
        <v>5</v>
      </c>
      <c r="C33" s="110"/>
      <c r="D33" s="141" t="str">
        <f>IF($M$1="","",IF(HLOOKUP($M$1,データ!$A$1:$SI$43,33,FALSE)="","",(HLOOKUP($M$1,データ!$A$1:$SI$43,33,FALSE))))</f>
        <v/>
      </c>
      <c r="E33" s="141"/>
      <c r="F33" s="141"/>
      <c r="G33" s="141"/>
      <c r="H33" s="141"/>
      <c r="I33" s="141"/>
      <c r="J33" s="141"/>
      <c r="K33" s="142"/>
    </row>
    <row r="34" spans="1:11" ht="24" customHeight="1">
      <c r="A34" s="71"/>
      <c r="B34" s="128" t="s">
        <v>31</v>
      </c>
      <c r="C34" s="110"/>
      <c r="D34" s="141" t="str">
        <f>IF($M$1="","",IF(HLOOKUP($M$1,データ!$A$1:$SI$43,34,FALSE)="","",(HLOOKUP($M$1,データ!$A$1:$SI$43,34,FALSE))))</f>
        <v/>
      </c>
      <c r="E34" s="141"/>
      <c r="F34" s="141"/>
      <c r="G34" s="141"/>
      <c r="H34" s="141"/>
      <c r="I34" s="141"/>
      <c r="J34" s="141"/>
      <c r="K34" s="142"/>
    </row>
    <row r="35" spans="1:11" ht="24" customHeight="1" thickBot="1">
      <c r="A35" s="72"/>
      <c r="B35" s="146" t="s">
        <v>32</v>
      </c>
      <c r="C35" s="147"/>
      <c r="D35" s="101" t="str">
        <f>IF($M$1="","",IF(HLOOKUP($M$1,データ!$A$1:$SI$43,35,FALSE)="","",(HLOOKUP($M$1,データ!$A$1:$SI$43,35,FALSE))))</f>
        <v/>
      </c>
      <c r="E35" s="101"/>
      <c r="F35" s="101"/>
      <c r="G35" s="101"/>
      <c r="H35" s="101"/>
      <c r="I35" s="101"/>
      <c r="J35" s="101"/>
      <c r="K35" s="143"/>
    </row>
    <row r="37" spans="1:11" ht="13.8">
      <c r="A37" s="30" t="s">
        <v>95</v>
      </c>
      <c r="B37" s="30"/>
    </row>
    <row r="39" spans="1:11" ht="15" customHeight="1">
      <c r="A39" s="1" t="s">
        <v>90</v>
      </c>
    </row>
    <row r="40" spans="1:11" ht="15" customHeight="1">
      <c r="A40" s="1" t="s">
        <v>33</v>
      </c>
    </row>
    <row r="41" spans="1:11" ht="15" customHeight="1">
      <c r="A41" s="1" t="s">
        <v>91</v>
      </c>
    </row>
    <row r="42" spans="1:11" ht="15" customHeight="1">
      <c r="A42" s="1" t="s">
        <v>34</v>
      </c>
    </row>
  </sheetData>
  <sheetProtection password="8948" sheet="1" objects="1" scenarios="1"/>
  <mergeCells count="39">
    <mergeCell ref="A5:C5"/>
    <mergeCell ref="A4:C4"/>
    <mergeCell ref="G4:H4"/>
    <mergeCell ref="G5:H5"/>
    <mergeCell ref="A6:C7"/>
    <mergeCell ref="C21:K23"/>
    <mergeCell ref="C27:D28"/>
    <mergeCell ref="E27:E28"/>
    <mergeCell ref="A1:K1"/>
    <mergeCell ref="A2:K2"/>
    <mergeCell ref="A15:C15"/>
    <mergeCell ref="A16:C16"/>
    <mergeCell ref="A18:C18"/>
    <mergeCell ref="D16:F16"/>
    <mergeCell ref="G16:H16"/>
    <mergeCell ref="A9:A13"/>
    <mergeCell ref="D4:F4"/>
    <mergeCell ref="D5:F5"/>
    <mergeCell ref="D6:K7"/>
    <mergeCell ref="I4:K4"/>
    <mergeCell ref="I5:K5"/>
    <mergeCell ref="A31:A35"/>
    <mergeCell ref="D31:K31"/>
    <mergeCell ref="D32:K32"/>
    <mergeCell ref="D33:K33"/>
    <mergeCell ref="D34:K34"/>
    <mergeCell ref="D35:K35"/>
    <mergeCell ref="B31:C31"/>
    <mergeCell ref="B32:C32"/>
    <mergeCell ref="B33:C33"/>
    <mergeCell ref="B34:C34"/>
    <mergeCell ref="B35:C35"/>
    <mergeCell ref="D15:K15"/>
    <mergeCell ref="A17:C17"/>
    <mergeCell ref="G17:H17"/>
    <mergeCell ref="D18:K18"/>
    <mergeCell ref="D17:F17"/>
    <mergeCell ref="I17:K17"/>
    <mergeCell ref="I16:K16"/>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topLeftCell="A16" zoomScaleNormal="100" workbookViewId="0">
      <selection activeCell="M1" sqref="M1"/>
    </sheetView>
  </sheetViews>
  <sheetFormatPr defaultColWidth="8.88671875" defaultRowHeight="12.6"/>
  <cols>
    <col min="1" max="1" width="3.109375" style="1" bestFit="1" customWidth="1"/>
    <col min="2" max="2" width="3.109375" style="1" customWidth="1"/>
    <col min="3" max="3" width="10.77734375" style="1" customWidth="1"/>
    <col min="4" max="16384" width="8.88671875" style="1"/>
  </cols>
  <sheetData>
    <row r="1" spans="1:14" ht="19.2" thickBot="1">
      <c r="A1" s="76" t="s">
        <v>20</v>
      </c>
      <c r="B1" s="76"/>
      <c r="C1" s="76"/>
      <c r="D1" s="76"/>
      <c r="E1" s="76"/>
      <c r="F1" s="76"/>
      <c r="G1" s="76"/>
      <c r="H1" s="76"/>
      <c r="I1" s="76"/>
      <c r="J1" s="76"/>
      <c r="K1" s="76"/>
      <c r="M1" s="49">
        <v>1</v>
      </c>
      <c r="N1" s="1" t="s">
        <v>208</v>
      </c>
    </row>
    <row r="2" spans="1:14" s="27" customFormat="1" ht="18.600000000000001">
      <c r="A2" s="76" t="s">
        <v>21</v>
      </c>
      <c r="B2" s="76"/>
      <c r="C2" s="76"/>
      <c r="D2" s="76"/>
      <c r="E2" s="76"/>
      <c r="F2" s="76"/>
      <c r="G2" s="76"/>
      <c r="H2" s="76"/>
      <c r="I2" s="76"/>
      <c r="J2" s="76"/>
      <c r="K2" s="76"/>
    </row>
    <row r="3" spans="1:14" ht="7.2" customHeight="1" thickBot="1"/>
    <row r="4" spans="1:14" ht="18" customHeight="1">
      <c r="A4" s="97" t="s">
        <v>1</v>
      </c>
      <c r="B4" s="104"/>
      <c r="C4" s="90"/>
      <c r="D4" s="90" t="s">
        <v>224</v>
      </c>
      <c r="E4" s="90"/>
      <c r="F4" s="90"/>
      <c r="G4" s="90" t="s">
        <v>24</v>
      </c>
      <c r="H4" s="90"/>
      <c r="I4" s="90">
        <v>123456</v>
      </c>
      <c r="J4" s="90"/>
      <c r="K4" s="111"/>
      <c r="N4" s="1" t="s">
        <v>220</v>
      </c>
    </row>
    <row r="5" spans="1:14" ht="36" customHeight="1">
      <c r="A5" s="92" t="s">
        <v>2</v>
      </c>
      <c r="B5" s="110"/>
      <c r="C5" s="91"/>
      <c r="D5" s="91" t="s">
        <v>224</v>
      </c>
      <c r="E5" s="91"/>
      <c r="F5" s="91"/>
      <c r="G5" s="91" t="s">
        <v>4</v>
      </c>
      <c r="H5" s="91"/>
      <c r="I5" s="138">
        <v>11049</v>
      </c>
      <c r="J5" s="138"/>
      <c r="K5" s="139"/>
    </row>
    <row r="6" spans="1:14" ht="18" customHeight="1">
      <c r="A6" s="92" t="s">
        <v>5</v>
      </c>
      <c r="B6" s="110"/>
      <c r="C6" s="91"/>
      <c r="D6" s="74" t="s">
        <v>225</v>
      </c>
      <c r="E6" s="74"/>
      <c r="F6" s="74"/>
      <c r="G6" s="74"/>
      <c r="H6" s="74"/>
      <c r="I6" s="74"/>
      <c r="J6" s="74"/>
      <c r="K6" s="95"/>
    </row>
    <row r="7" spans="1:14" ht="18" customHeight="1" thickBot="1">
      <c r="A7" s="93"/>
      <c r="B7" s="147"/>
      <c r="C7" s="94"/>
      <c r="D7" s="75"/>
      <c r="E7" s="75"/>
      <c r="F7" s="75"/>
      <c r="G7" s="75"/>
      <c r="H7" s="75"/>
      <c r="I7" s="75"/>
      <c r="J7" s="75"/>
      <c r="K7" s="96"/>
    </row>
    <row r="8" spans="1:14" ht="7.2" customHeight="1" thickBot="1"/>
    <row r="9" spans="1:14" ht="18" customHeight="1">
      <c r="A9" s="152" t="s">
        <v>13</v>
      </c>
      <c r="B9" s="37" t="s">
        <v>216</v>
      </c>
      <c r="C9" s="5" t="s">
        <v>209</v>
      </c>
      <c r="D9" s="5"/>
      <c r="E9" s="5"/>
      <c r="F9" s="5"/>
      <c r="G9" s="5"/>
      <c r="H9" s="5"/>
      <c r="I9" s="5"/>
      <c r="J9" s="5"/>
      <c r="K9" s="6"/>
      <c r="L9" s="8"/>
    </row>
    <row r="10" spans="1:14" ht="18" customHeight="1">
      <c r="A10" s="153"/>
      <c r="B10" s="38" t="s">
        <v>154</v>
      </c>
      <c r="C10" s="8" t="s">
        <v>210</v>
      </c>
      <c r="D10" s="8"/>
      <c r="E10" s="8"/>
      <c r="F10" s="8"/>
      <c r="G10" s="8"/>
      <c r="H10" s="8"/>
      <c r="I10" s="8"/>
      <c r="J10" s="8"/>
      <c r="K10" s="9"/>
      <c r="L10" s="8"/>
    </row>
    <row r="11" spans="1:14" ht="18" customHeight="1">
      <c r="A11" s="153"/>
      <c r="B11" s="38" t="s">
        <v>154</v>
      </c>
      <c r="C11" s="8" t="s">
        <v>211</v>
      </c>
      <c r="D11" s="8"/>
      <c r="E11" s="8"/>
      <c r="F11" s="8"/>
      <c r="G11" s="8"/>
      <c r="H11" s="8"/>
      <c r="I11" s="8"/>
      <c r="J11" s="8"/>
      <c r="K11" s="9"/>
      <c r="L11" s="8"/>
    </row>
    <row r="12" spans="1:14" ht="18" customHeight="1">
      <c r="A12" s="153"/>
      <c r="B12" s="38" t="s">
        <v>154</v>
      </c>
      <c r="C12" s="8" t="s">
        <v>212</v>
      </c>
      <c r="D12" s="8"/>
      <c r="E12" s="8"/>
      <c r="F12" s="8"/>
      <c r="G12" s="8"/>
      <c r="H12" s="8"/>
      <c r="I12" s="8"/>
      <c r="J12" s="8"/>
      <c r="K12" s="9"/>
      <c r="L12" s="8"/>
    </row>
    <row r="13" spans="1:14" ht="18" customHeight="1" thickBot="1">
      <c r="A13" s="154"/>
      <c r="B13" s="39" t="s">
        <v>154</v>
      </c>
      <c r="C13" s="11" t="s">
        <v>213</v>
      </c>
      <c r="D13" s="11"/>
      <c r="E13" s="11"/>
      <c r="F13" s="11"/>
      <c r="G13" s="11"/>
      <c r="H13" s="11"/>
      <c r="I13" s="11"/>
      <c r="J13" s="11"/>
      <c r="K13" s="12"/>
      <c r="L13" s="8"/>
    </row>
    <row r="14" spans="1:14" ht="7.2" customHeight="1" thickBot="1">
      <c r="C14" s="24"/>
      <c r="D14" s="8"/>
      <c r="E14" s="8"/>
      <c r="F14" s="8"/>
      <c r="G14" s="8"/>
      <c r="H14" s="8"/>
      <c r="I14" s="8"/>
      <c r="J14" s="8"/>
      <c r="K14" s="8"/>
      <c r="L14" s="8"/>
      <c r="M14" s="8"/>
    </row>
    <row r="15" spans="1:14" ht="24" customHeight="1">
      <c r="A15" s="97" t="s">
        <v>25</v>
      </c>
      <c r="B15" s="104"/>
      <c r="C15" s="90"/>
      <c r="D15" s="124" t="s">
        <v>226</v>
      </c>
      <c r="E15" s="156"/>
      <c r="F15" s="156"/>
      <c r="G15" s="156"/>
      <c r="H15" s="156"/>
      <c r="I15" s="156"/>
      <c r="J15" s="156"/>
      <c r="K15" s="157"/>
      <c r="M15" s="1" t="s">
        <v>231</v>
      </c>
    </row>
    <row r="16" spans="1:14" ht="24" customHeight="1">
      <c r="A16" s="92" t="s">
        <v>26</v>
      </c>
      <c r="B16" s="110"/>
      <c r="C16" s="91"/>
      <c r="D16" s="138">
        <v>45748</v>
      </c>
      <c r="E16" s="138"/>
      <c r="F16" s="138"/>
      <c r="G16" s="151" t="s">
        <v>54</v>
      </c>
      <c r="H16" s="151"/>
      <c r="I16" s="138">
        <v>45748</v>
      </c>
      <c r="J16" s="138"/>
      <c r="K16" s="139"/>
    </row>
    <row r="17" spans="1:14" ht="24" customHeight="1">
      <c r="A17" s="128" t="s">
        <v>86</v>
      </c>
      <c r="B17" s="109"/>
      <c r="C17" s="110"/>
      <c r="D17" s="134">
        <v>150000</v>
      </c>
      <c r="E17" s="135"/>
      <c r="F17" s="136"/>
      <c r="G17" s="129" t="s">
        <v>88</v>
      </c>
      <c r="H17" s="130"/>
      <c r="I17" s="134">
        <v>120000</v>
      </c>
      <c r="J17" s="135"/>
      <c r="K17" s="137"/>
    </row>
    <row r="18" spans="1:14" ht="24" customHeight="1" thickBot="1">
      <c r="A18" s="93" t="s">
        <v>87</v>
      </c>
      <c r="B18" s="147"/>
      <c r="C18" s="94"/>
      <c r="D18" s="131">
        <v>108000</v>
      </c>
      <c r="E18" s="132"/>
      <c r="F18" s="132"/>
      <c r="G18" s="132"/>
      <c r="H18" s="132"/>
      <c r="I18" s="132"/>
      <c r="J18" s="132"/>
      <c r="K18" s="133"/>
    </row>
    <row r="19" spans="1:14" ht="7.2" customHeight="1" thickBot="1"/>
    <row r="20" spans="1:14" ht="15" customHeight="1">
      <c r="A20" s="4" t="s">
        <v>0</v>
      </c>
      <c r="B20" s="5"/>
      <c r="C20" s="5"/>
      <c r="D20" s="5"/>
      <c r="E20" s="5"/>
      <c r="F20" s="5"/>
      <c r="G20" s="5"/>
      <c r="H20" s="5"/>
      <c r="I20" s="5"/>
      <c r="J20" s="5"/>
      <c r="K20" s="6"/>
      <c r="N20" s="1" t="s">
        <v>221</v>
      </c>
    </row>
    <row r="21" spans="1:14" ht="15" customHeight="1">
      <c r="A21" s="7"/>
      <c r="B21" s="8"/>
      <c r="C21" s="148" t="s">
        <v>84</v>
      </c>
      <c r="D21" s="148"/>
      <c r="E21" s="148"/>
      <c r="F21" s="148"/>
      <c r="G21" s="148"/>
      <c r="H21" s="148"/>
      <c r="I21" s="148"/>
      <c r="J21" s="148"/>
      <c r="K21" s="149"/>
      <c r="L21" s="23"/>
      <c r="N21" s="1" t="s">
        <v>222</v>
      </c>
    </row>
    <row r="22" spans="1:14" ht="15" customHeight="1">
      <c r="A22" s="7"/>
      <c r="B22" s="8"/>
      <c r="C22" s="148"/>
      <c r="D22" s="148"/>
      <c r="E22" s="148"/>
      <c r="F22" s="148"/>
      <c r="G22" s="148"/>
      <c r="H22" s="148"/>
      <c r="I22" s="148"/>
      <c r="J22" s="148"/>
      <c r="K22" s="149"/>
      <c r="L22" s="23"/>
    </row>
    <row r="23" spans="1:14" ht="15" customHeight="1">
      <c r="A23" s="7"/>
      <c r="B23" s="8"/>
      <c r="C23" s="148"/>
      <c r="D23" s="148"/>
      <c r="E23" s="148"/>
      <c r="F23" s="148"/>
      <c r="G23" s="148"/>
      <c r="H23" s="148"/>
      <c r="I23" s="148"/>
      <c r="J23" s="148"/>
      <c r="K23" s="149"/>
      <c r="L23" s="23"/>
    </row>
    <row r="24" spans="1:14" ht="15" customHeight="1">
      <c r="A24" s="7"/>
      <c r="B24" s="8"/>
      <c r="C24" s="28"/>
      <c r="D24" s="28"/>
      <c r="E24" s="28"/>
      <c r="F24" s="28"/>
      <c r="G24" s="28"/>
      <c r="H24" s="28"/>
      <c r="I24" s="28"/>
      <c r="J24" s="28"/>
      <c r="K24" s="29"/>
      <c r="L24" s="25"/>
    </row>
    <row r="25" spans="1:14" ht="15" customHeight="1">
      <c r="A25" s="7"/>
      <c r="B25" s="8"/>
      <c r="C25" s="8" t="s">
        <v>89</v>
      </c>
      <c r="D25" s="8"/>
      <c r="E25" s="8"/>
      <c r="F25" s="8"/>
      <c r="G25" s="8"/>
      <c r="H25" s="8"/>
      <c r="I25" s="8"/>
      <c r="J25" s="8"/>
      <c r="K25" s="9"/>
    </row>
    <row r="26" spans="1:14" ht="15" customHeight="1">
      <c r="A26" s="7"/>
      <c r="B26" s="8"/>
      <c r="C26" s="8"/>
      <c r="D26" s="8"/>
      <c r="E26" s="8"/>
      <c r="F26" s="8"/>
      <c r="G26" s="8"/>
      <c r="H26" s="8"/>
      <c r="I26" s="8"/>
      <c r="J26" s="8"/>
      <c r="K26" s="9"/>
    </row>
    <row r="27" spans="1:14" ht="15" customHeight="1">
      <c r="A27" s="7"/>
      <c r="B27" s="8"/>
      <c r="C27" s="150" t="s">
        <v>85</v>
      </c>
      <c r="D27" s="77"/>
      <c r="E27" s="77" t="s">
        <v>10</v>
      </c>
      <c r="F27" s="8"/>
      <c r="G27" s="8"/>
      <c r="H27" s="8"/>
      <c r="I27" s="8"/>
      <c r="J27" s="8"/>
      <c r="K27" s="9"/>
    </row>
    <row r="28" spans="1:14" ht="15" customHeight="1">
      <c r="A28" s="7"/>
      <c r="B28" s="8"/>
      <c r="C28" s="77"/>
      <c r="D28" s="77"/>
      <c r="E28" s="79"/>
      <c r="F28" s="26"/>
      <c r="G28" s="26"/>
      <c r="H28" s="26"/>
      <c r="I28" s="26"/>
      <c r="J28" s="26"/>
      <c r="K28" s="9"/>
    </row>
    <row r="29" spans="1:14" ht="15" customHeight="1" thickBot="1">
      <c r="A29" s="10"/>
      <c r="B29" s="11"/>
      <c r="C29" s="11"/>
      <c r="D29" s="11"/>
      <c r="E29" s="11"/>
      <c r="F29" s="11" t="s">
        <v>8</v>
      </c>
      <c r="G29" s="11"/>
      <c r="H29" s="11"/>
      <c r="I29" s="11"/>
      <c r="J29" s="11"/>
      <c r="K29" s="12"/>
    </row>
    <row r="30" spans="1:14" ht="7.2" customHeight="1" thickBot="1"/>
    <row r="31" spans="1:14" ht="24" customHeight="1">
      <c r="A31" s="70" t="s">
        <v>29</v>
      </c>
      <c r="B31" s="144" t="s">
        <v>30</v>
      </c>
      <c r="C31" s="104"/>
      <c r="D31" s="73" t="s">
        <v>227</v>
      </c>
      <c r="E31" s="73"/>
      <c r="F31" s="73"/>
      <c r="G31" s="73"/>
      <c r="H31" s="73"/>
      <c r="I31" s="73"/>
      <c r="J31" s="73"/>
      <c r="K31" s="155"/>
    </row>
    <row r="32" spans="1:14" ht="24" customHeight="1">
      <c r="A32" s="71"/>
      <c r="B32" s="145" t="s">
        <v>236</v>
      </c>
      <c r="C32" s="130"/>
      <c r="D32" s="74" t="s">
        <v>228</v>
      </c>
      <c r="E32" s="74"/>
      <c r="F32" s="74"/>
      <c r="G32" s="74"/>
      <c r="H32" s="74"/>
      <c r="I32" s="74"/>
      <c r="J32" s="74"/>
      <c r="K32" s="95"/>
    </row>
    <row r="33" spans="1:13" ht="24" customHeight="1">
      <c r="A33" s="71"/>
      <c r="B33" s="128" t="s">
        <v>5</v>
      </c>
      <c r="C33" s="110"/>
      <c r="D33" s="74" t="s">
        <v>229</v>
      </c>
      <c r="E33" s="74"/>
      <c r="F33" s="74"/>
      <c r="G33" s="74"/>
      <c r="H33" s="74"/>
      <c r="I33" s="74"/>
      <c r="J33" s="74"/>
      <c r="K33" s="95"/>
      <c r="M33" s="1" t="s">
        <v>231</v>
      </c>
    </row>
    <row r="34" spans="1:13" ht="24" customHeight="1">
      <c r="A34" s="71"/>
      <c r="B34" s="128" t="s">
        <v>31</v>
      </c>
      <c r="C34" s="110"/>
      <c r="D34" s="74" t="s">
        <v>230</v>
      </c>
      <c r="E34" s="74"/>
      <c r="F34" s="74"/>
      <c r="G34" s="74"/>
      <c r="H34" s="74"/>
      <c r="I34" s="74"/>
      <c r="J34" s="74"/>
      <c r="K34" s="95"/>
    </row>
    <row r="35" spans="1:13" ht="24" customHeight="1" thickBot="1">
      <c r="A35" s="72"/>
      <c r="B35" s="146" t="s">
        <v>32</v>
      </c>
      <c r="C35" s="147"/>
      <c r="D35" s="75" t="s">
        <v>230</v>
      </c>
      <c r="E35" s="75"/>
      <c r="F35" s="75"/>
      <c r="G35" s="75"/>
      <c r="H35" s="75"/>
      <c r="I35" s="75"/>
      <c r="J35" s="75"/>
      <c r="K35" s="96"/>
    </row>
    <row r="37" spans="1:13" ht="13.8">
      <c r="A37" s="30" t="s">
        <v>95</v>
      </c>
      <c r="B37" s="30"/>
    </row>
    <row r="39" spans="1:13" ht="15" customHeight="1">
      <c r="A39" s="1" t="s">
        <v>90</v>
      </c>
    </row>
    <row r="40" spans="1:13" ht="15" customHeight="1">
      <c r="A40" s="1" t="s">
        <v>33</v>
      </c>
    </row>
    <row r="41" spans="1:13" ht="15" customHeight="1">
      <c r="A41" s="1" t="s">
        <v>91</v>
      </c>
    </row>
    <row r="42" spans="1:13" ht="15" customHeight="1">
      <c r="A42" s="1" t="s">
        <v>34</v>
      </c>
    </row>
  </sheetData>
  <sheetProtection password="8948" sheet="1" objects="1" scenarios="1"/>
  <mergeCells count="39">
    <mergeCell ref="A1:K1"/>
    <mergeCell ref="A2:K2"/>
    <mergeCell ref="A4:C4"/>
    <mergeCell ref="D4:F4"/>
    <mergeCell ref="G4:H4"/>
    <mergeCell ref="I4:K4"/>
    <mergeCell ref="A5:C5"/>
    <mergeCell ref="D5:F5"/>
    <mergeCell ref="G5:H5"/>
    <mergeCell ref="I5:K5"/>
    <mergeCell ref="A6:C7"/>
    <mergeCell ref="D6:K7"/>
    <mergeCell ref="A9:A13"/>
    <mergeCell ref="A15:C15"/>
    <mergeCell ref="D15:K15"/>
    <mergeCell ref="A16:C16"/>
    <mergeCell ref="D16:F16"/>
    <mergeCell ref="G16:H16"/>
    <mergeCell ref="I16:K16"/>
    <mergeCell ref="A17:C17"/>
    <mergeCell ref="D17:F17"/>
    <mergeCell ref="G17:H17"/>
    <mergeCell ref="I17:K17"/>
    <mergeCell ref="A18:C18"/>
    <mergeCell ref="D18:K18"/>
    <mergeCell ref="C21:K23"/>
    <mergeCell ref="C27:D28"/>
    <mergeCell ref="E27:E28"/>
    <mergeCell ref="A31:A35"/>
    <mergeCell ref="D31:K31"/>
    <mergeCell ref="D32:K32"/>
    <mergeCell ref="D33:K33"/>
    <mergeCell ref="D34:K34"/>
    <mergeCell ref="D35:K35"/>
    <mergeCell ref="B32:C32"/>
    <mergeCell ref="B31:C31"/>
    <mergeCell ref="B33:C33"/>
    <mergeCell ref="B34:C34"/>
    <mergeCell ref="B35:C35"/>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45"/>
  <sheetViews>
    <sheetView zoomScaleNormal="100" workbookViewId="0">
      <selection activeCell="M1" sqref="M1"/>
    </sheetView>
  </sheetViews>
  <sheetFormatPr defaultColWidth="8.88671875" defaultRowHeight="12.6"/>
  <cols>
    <col min="1" max="1" width="3.109375" style="1" bestFit="1" customWidth="1"/>
    <col min="2" max="2" width="3.109375" style="1" customWidth="1"/>
    <col min="3" max="3" width="10.77734375" style="1" customWidth="1"/>
    <col min="4" max="16384" width="8.88671875" style="1"/>
  </cols>
  <sheetData>
    <row r="1" spans="1:14" ht="19.2" thickBot="1">
      <c r="A1" s="76" t="s">
        <v>20</v>
      </c>
      <c r="B1" s="76"/>
      <c r="C1" s="76"/>
      <c r="D1" s="76"/>
      <c r="E1" s="76"/>
      <c r="F1" s="76"/>
      <c r="G1" s="76"/>
      <c r="H1" s="76"/>
      <c r="I1" s="76"/>
      <c r="J1" s="76"/>
      <c r="K1" s="76"/>
      <c r="M1" s="48">
        <v>1</v>
      </c>
      <c r="N1" s="1" t="s">
        <v>208</v>
      </c>
    </row>
    <row r="2" spans="1:14" s="27" customFormat="1" ht="18.600000000000001">
      <c r="A2" s="76" t="s">
        <v>92</v>
      </c>
      <c r="B2" s="76"/>
      <c r="C2" s="76"/>
      <c r="D2" s="76"/>
      <c r="E2" s="76"/>
      <c r="F2" s="76"/>
      <c r="G2" s="76"/>
      <c r="H2" s="76"/>
      <c r="I2" s="76"/>
      <c r="J2" s="76"/>
      <c r="K2" s="76"/>
    </row>
    <row r="3" spans="1:14" ht="7.2" customHeight="1" thickBot="1"/>
    <row r="4" spans="1:14" ht="18" customHeight="1">
      <c r="A4" s="97" t="s">
        <v>1</v>
      </c>
      <c r="B4" s="104"/>
      <c r="C4" s="90"/>
      <c r="D4" s="90" t="str">
        <f>IF($M$1="","",IF(HLOOKUP($M$1,データ!$A$1:$SI$43,3,FALSE)="","",(HLOOKUP($M$1,データ!$A$1:$SI$43,3,FALSE))))</f>
        <v/>
      </c>
      <c r="E4" s="90"/>
      <c r="F4" s="90"/>
      <c r="G4" s="90" t="s">
        <v>24</v>
      </c>
      <c r="H4" s="90"/>
      <c r="I4" s="90" t="str">
        <f>IF($M$1="","",IF(HLOOKUP($M$1,データ!$A$1:$SI$43,4,FALSE)="","",(HLOOKUP($M$1,データ!$A$1:$SI$43,4,FALSE))))</f>
        <v/>
      </c>
      <c r="J4" s="90"/>
      <c r="K4" s="111"/>
    </row>
    <row r="5" spans="1:14" ht="36" customHeight="1">
      <c r="A5" s="92" t="s">
        <v>2</v>
      </c>
      <c r="B5" s="110"/>
      <c r="C5" s="91"/>
      <c r="D5" s="91" t="str">
        <f>IF($M$1="","",IF(HLOOKUP($M$1,データ!$A$1:$SI$43,2,FALSE)="","",(HLOOKUP($M$1,データ!$A$1:$SI$43,2,FALSE))))</f>
        <v/>
      </c>
      <c r="E5" s="91"/>
      <c r="F5" s="91"/>
      <c r="G5" s="91" t="s">
        <v>4</v>
      </c>
      <c r="H5" s="91"/>
      <c r="I5" s="138" t="str">
        <f>IF($M$1="","",IF(HLOOKUP($M$1,データ!$A$1:$SI$43,5,FALSE)="","",(HLOOKUP($M$1,データ!$A$1:$SI$43,5,FALSE))))</f>
        <v/>
      </c>
      <c r="J5" s="138"/>
      <c r="K5" s="139"/>
    </row>
    <row r="6" spans="1:14" ht="18" customHeight="1">
      <c r="A6" s="92" t="s">
        <v>5</v>
      </c>
      <c r="B6" s="110"/>
      <c r="C6" s="91"/>
      <c r="D6" s="74" t="str">
        <f>IF($M$1="","",IF(HLOOKUP($M$1,データ!$A$1:$SI$43,8,FALSE)="","",(HLOOKUP($M$1,データ!$A$1:$SI$43,8,FALSE))))</f>
        <v/>
      </c>
      <c r="E6" s="74"/>
      <c r="F6" s="74"/>
      <c r="G6" s="74"/>
      <c r="H6" s="74"/>
      <c r="I6" s="74"/>
      <c r="J6" s="74"/>
      <c r="K6" s="95"/>
    </row>
    <row r="7" spans="1:14" ht="18" customHeight="1" thickBot="1">
      <c r="A7" s="93"/>
      <c r="B7" s="147"/>
      <c r="C7" s="94"/>
      <c r="D7" s="75"/>
      <c r="E7" s="75"/>
      <c r="F7" s="75"/>
      <c r="G7" s="75"/>
      <c r="H7" s="75"/>
      <c r="I7" s="75"/>
      <c r="J7" s="75"/>
      <c r="K7" s="96"/>
    </row>
    <row r="8" spans="1:14" ht="7.2" customHeight="1" thickBot="1"/>
    <row r="9" spans="1:14" ht="18" customHeight="1">
      <c r="A9" s="152" t="s">
        <v>13</v>
      </c>
      <c r="B9" s="37" t="str">
        <f>IF($M$1="","□",IF(HLOOKUP($M$1,データ!$A$1:$SI$43,20,FALSE)="〇","☑","□"))</f>
        <v>□</v>
      </c>
      <c r="C9" s="5" t="s">
        <v>209</v>
      </c>
      <c r="D9" s="5"/>
      <c r="E9" s="5"/>
      <c r="F9" s="5"/>
      <c r="G9" s="5"/>
      <c r="H9" s="5"/>
      <c r="I9" s="5"/>
      <c r="J9" s="5"/>
      <c r="K9" s="6"/>
      <c r="L9" s="8"/>
    </row>
    <row r="10" spans="1:14" ht="18" customHeight="1">
      <c r="A10" s="153"/>
      <c r="B10" s="38" t="str">
        <f>IF($M$1="","□",IF(HLOOKUP($M$1,データ!$A$1:$SI$43,21,FALSE)="〇","☑","□"))</f>
        <v>□</v>
      </c>
      <c r="C10" s="8" t="s">
        <v>210</v>
      </c>
      <c r="D10" s="8"/>
      <c r="E10" s="8"/>
      <c r="F10" s="8"/>
      <c r="G10" s="8"/>
      <c r="H10" s="8"/>
      <c r="I10" s="8"/>
      <c r="J10" s="8"/>
      <c r="K10" s="9"/>
      <c r="L10" s="8"/>
    </row>
    <row r="11" spans="1:14" ht="18" customHeight="1">
      <c r="A11" s="153"/>
      <c r="B11" s="38" t="str">
        <f>IF($M$1="","□",IF(HLOOKUP($M$1,データ!$A$1:$SI$43,22,FALSE)="〇","☑","□"))</f>
        <v>□</v>
      </c>
      <c r="C11" s="8" t="s">
        <v>211</v>
      </c>
      <c r="D11" s="8"/>
      <c r="E11" s="8"/>
      <c r="F11" s="8"/>
      <c r="G11" s="8"/>
      <c r="H11" s="8"/>
      <c r="I11" s="8"/>
      <c r="J11" s="8"/>
      <c r="K11" s="9"/>
      <c r="L11" s="8"/>
    </row>
    <row r="12" spans="1:14" ht="18" customHeight="1">
      <c r="A12" s="153"/>
      <c r="B12" s="38" t="str">
        <f>IF($M$1="","□",IF(HLOOKUP($M$1,データ!$A$1:$SI$43,23,FALSE)="〇","☑","□"))</f>
        <v>□</v>
      </c>
      <c r="C12" s="8" t="s">
        <v>212</v>
      </c>
      <c r="D12" s="8"/>
      <c r="E12" s="8"/>
      <c r="F12" s="8"/>
      <c r="G12" s="8"/>
      <c r="H12" s="8"/>
      <c r="I12" s="8"/>
      <c r="J12" s="8"/>
      <c r="K12" s="9"/>
      <c r="L12" s="8"/>
    </row>
    <row r="13" spans="1:14" ht="18" customHeight="1" thickBot="1">
      <c r="A13" s="154"/>
      <c r="B13" s="39" t="str">
        <f>IF($M$1="","□",IF(HLOOKUP($M$1,データ!$A$1:$SI$43,24,FALSE)="〇","☑","□"))</f>
        <v>□</v>
      </c>
      <c r="C13" s="11" t="s">
        <v>213</v>
      </c>
      <c r="D13" s="11"/>
      <c r="E13" s="11"/>
      <c r="F13" s="11"/>
      <c r="G13" s="11"/>
      <c r="H13" s="11"/>
      <c r="I13" s="11"/>
      <c r="J13" s="11"/>
      <c r="K13" s="12"/>
      <c r="L13" s="8"/>
    </row>
    <row r="14" spans="1:14" ht="7.2" customHeight="1" thickBot="1">
      <c r="C14" s="24"/>
      <c r="D14" s="8"/>
      <c r="E14" s="8"/>
      <c r="F14" s="8"/>
      <c r="G14" s="8"/>
      <c r="H14" s="8"/>
      <c r="I14" s="8"/>
      <c r="J14" s="8"/>
      <c r="K14" s="8"/>
      <c r="L14" s="8"/>
      <c r="M14" s="8"/>
    </row>
    <row r="15" spans="1:14" ht="24" customHeight="1">
      <c r="A15" s="97" t="s">
        <v>25</v>
      </c>
      <c r="B15" s="104"/>
      <c r="C15" s="90"/>
      <c r="D15" s="100" t="str">
        <f>IF($M$1="","",IF(HLOOKUP($M$1,データ!$A$1:$SI$43,15,FALSE)="","",(HLOOKUP($M$1,データ!$A$1:$SI$43,15,FALSE))))</f>
        <v/>
      </c>
      <c r="E15" s="126"/>
      <c r="F15" s="126"/>
      <c r="G15" s="126"/>
      <c r="H15" s="126"/>
      <c r="I15" s="126"/>
      <c r="J15" s="126"/>
      <c r="K15" s="127"/>
    </row>
    <row r="16" spans="1:14" ht="24" customHeight="1">
      <c r="A16" s="92" t="s">
        <v>26</v>
      </c>
      <c r="B16" s="110"/>
      <c r="C16" s="91"/>
      <c r="D16" s="138" t="str">
        <f>IF($M$1="","",IF(HLOOKUP($M$1,データ!$A$1:$SI$43,25,FALSE)="","",(HLOOKUP($M$1,データ!$A$1:$SI$43,25,FALSE))))</f>
        <v/>
      </c>
      <c r="E16" s="138"/>
      <c r="F16" s="138"/>
      <c r="G16" s="151" t="s">
        <v>54</v>
      </c>
      <c r="H16" s="151"/>
      <c r="I16" s="138" t="str">
        <f>IF($M$1="","",IF(HLOOKUP($M$1,データ!$A$1:$SI$43,26,FALSE)="","",(HLOOKUP($M$1,データ!$A$1:$SI$43,26,FALSE))))</f>
        <v/>
      </c>
      <c r="J16" s="138"/>
      <c r="K16" s="139"/>
    </row>
    <row r="17" spans="1:12" ht="24" customHeight="1">
      <c r="A17" s="128" t="s">
        <v>86</v>
      </c>
      <c r="B17" s="109"/>
      <c r="C17" s="110"/>
      <c r="D17" s="134" t="str">
        <f>IF($M$1="","",IF(HLOOKUP($M$1,データ!$A$1:$SI$43,27,FALSE)="","",(HLOOKUP($M$1,データ!$A$1:$SI$43,27,FALSE))))</f>
        <v/>
      </c>
      <c r="E17" s="135"/>
      <c r="F17" s="136"/>
      <c r="G17" s="129" t="s">
        <v>88</v>
      </c>
      <c r="H17" s="130"/>
      <c r="I17" s="134" t="str">
        <f>IF($M$1="","",IF(HLOOKUP($M$1,データ!$A$1:$SI$43,28,FALSE)="","",(HLOOKUP($M$1,データ!$A$1:$SI$43,28,FALSE))))</f>
        <v/>
      </c>
      <c r="J17" s="135"/>
      <c r="K17" s="137"/>
    </row>
    <row r="18" spans="1:12" ht="24" customHeight="1" thickBot="1">
      <c r="A18" s="93" t="s">
        <v>87</v>
      </c>
      <c r="B18" s="147"/>
      <c r="C18" s="94"/>
      <c r="D18" s="131" t="str">
        <f>IF($M$1="","",IF(HLOOKUP($M$1,データ!$A$1:$SI$43,29,FALSE)="","",(HLOOKUP($M$1,データ!$A$1:$SI$43,29,FALSE))))</f>
        <v/>
      </c>
      <c r="E18" s="132"/>
      <c r="F18" s="132"/>
      <c r="G18" s="132"/>
      <c r="H18" s="132"/>
      <c r="I18" s="132"/>
      <c r="J18" s="132"/>
      <c r="K18" s="133"/>
    </row>
    <row r="19" spans="1:12" ht="7.2" customHeight="1" thickBot="1"/>
    <row r="20" spans="1:12" ht="15" customHeight="1">
      <c r="A20" s="4" t="s">
        <v>0</v>
      </c>
      <c r="B20" s="5"/>
      <c r="C20" s="5"/>
      <c r="D20" s="5"/>
      <c r="E20" s="5"/>
      <c r="F20" s="5"/>
      <c r="G20" s="5"/>
      <c r="H20" s="5"/>
      <c r="I20" s="5"/>
      <c r="J20" s="5"/>
      <c r="K20" s="6"/>
    </row>
    <row r="21" spans="1:12" ht="15" customHeight="1">
      <c r="A21" s="7"/>
      <c r="B21" s="8"/>
      <c r="C21" s="148" t="s">
        <v>93</v>
      </c>
      <c r="D21" s="148"/>
      <c r="E21" s="148"/>
      <c r="F21" s="148"/>
      <c r="G21" s="148"/>
      <c r="H21" s="148"/>
      <c r="I21" s="148"/>
      <c r="J21" s="148"/>
      <c r="K21" s="149"/>
      <c r="L21" s="23"/>
    </row>
    <row r="22" spans="1:12" ht="15" customHeight="1">
      <c r="A22" s="7"/>
      <c r="B22" s="8"/>
      <c r="C22" s="148"/>
      <c r="D22" s="148"/>
      <c r="E22" s="148"/>
      <c r="F22" s="148"/>
      <c r="G22" s="148"/>
      <c r="H22" s="148"/>
      <c r="I22" s="148"/>
      <c r="J22" s="148"/>
      <c r="K22" s="149"/>
      <c r="L22" s="23"/>
    </row>
    <row r="23" spans="1:12" ht="15" customHeight="1">
      <c r="A23" s="7"/>
      <c r="B23" s="8"/>
      <c r="C23" s="148"/>
      <c r="D23" s="148"/>
      <c r="E23" s="148"/>
      <c r="F23" s="148"/>
      <c r="G23" s="148"/>
      <c r="H23" s="148"/>
      <c r="I23" s="148"/>
      <c r="J23" s="148"/>
      <c r="K23" s="149"/>
      <c r="L23" s="23"/>
    </row>
    <row r="24" spans="1:12" ht="15" customHeight="1">
      <c r="A24" s="7"/>
      <c r="B24" s="8"/>
      <c r="C24" s="28"/>
      <c r="D24" s="28"/>
      <c r="E24" s="28"/>
      <c r="F24" s="28"/>
      <c r="G24" s="28"/>
      <c r="H24" s="28"/>
      <c r="I24" s="28"/>
      <c r="J24" s="28"/>
      <c r="K24" s="29"/>
      <c r="L24" s="25"/>
    </row>
    <row r="25" spans="1:12" ht="15" customHeight="1">
      <c r="A25" s="7"/>
      <c r="B25" s="8"/>
      <c r="C25" s="8" t="s">
        <v>89</v>
      </c>
      <c r="D25" s="8"/>
      <c r="E25" s="8"/>
      <c r="F25" s="8"/>
      <c r="G25" s="8"/>
      <c r="H25" s="8"/>
      <c r="I25" s="8"/>
      <c r="J25" s="8"/>
      <c r="K25" s="9"/>
    </row>
    <row r="26" spans="1:12" ht="15" customHeight="1">
      <c r="A26" s="7"/>
      <c r="B26" s="8"/>
      <c r="C26" s="8"/>
      <c r="D26" s="8"/>
      <c r="E26" s="8"/>
      <c r="F26" s="8"/>
      <c r="G26" s="8"/>
      <c r="H26" s="8"/>
      <c r="I26" s="8"/>
      <c r="J26" s="8"/>
      <c r="K26" s="9"/>
    </row>
    <row r="27" spans="1:12" ht="15" customHeight="1">
      <c r="A27" s="7"/>
      <c r="B27" s="8"/>
      <c r="C27" s="150" t="s">
        <v>85</v>
      </c>
      <c r="D27" s="77"/>
      <c r="E27" s="77" t="s">
        <v>10</v>
      </c>
      <c r="F27" s="8"/>
      <c r="G27" s="8"/>
      <c r="H27" s="8"/>
      <c r="I27" s="8"/>
      <c r="J27" s="8"/>
      <c r="K27" s="9"/>
    </row>
    <row r="28" spans="1:12" ht="15" customHeight="1">
      <c r="A28" s="7"/>
      <c r="B28" s="8"/>
      <c r="C28" s="77"/>
      <c r="D28" s="77"/>
      <c r="E28" s="79"/>
      <c r="F28" s="26"/>
      <c r="G28" s="26"/>
      <c r="H28" s="26"/>
      <c r="I28" s="26"/>
      <c r="J28" s="26"/>
      <c r="K28" s="9"/>
    </row>
    <row r="29" spans="1:12" ht="15" customHeight="1" thickBot="1">
      <c r="A29" s="10"/>
      <c r="B29" s="11"/>
      <c r="C29" s="11"/>
      <c r="D29" s="11"/>
      <c r="E29" s="11"/>
      <c r="F29" s="11" t="s">
        <v>8</v>
      </c>
      <c r="G29" s="11"/>
      <c r="H29" s="11"/>
      <c r="I29" s="11"/>
      <c r="J29" s="11"/>
      <c r="K29" s="12"/>
    </row>
    <row r="30" spans="1:12" ht="7.2" customHeight="1"/>
    <row r="31" spans="1:12" ht="15" customHeight="1" thickBot="1">
      <c r="A31" s="3" t="s">
        <v>36</v>
      </c>
      <c r="B31" s="3"/>
      <c r="C31" s="3"/>
      <c r="D31" s="3"/>
      <c r="E31" s="3"/>
      <c r="F31" s="3"/>
      <c r="G31" s="3"/>
      <c r="H31" s="3"/>
      <c r="I31" s="3"/>
      <c r="J31" s="3"/>
      <c r="K31" s="3"/>
    </row>
    <row r="32" spans="1:12" ht="24" customHeight="1">
      <c r="A32" s="166" t="s">
        <v>37</v>
      </c>
      <c r="B32" s="167"/>
      <c r="C32" s="168"/>
      <c r="D32" s="168" t="str">
        <f>IF($M$1="","",IF(HLOOKUP($M$1,データ!$A$1:$SI$43,37,FALSE)="","",(HLOOKUP($M$1,データ!$A$1:$SI$43,37,FALSE))))</f>
        <v/>
      </c>
      <c r="E32" s="168"/>
      <c r="F32" s="168"/>
      <c r="G32" s="168"/>
      <c r="H32" s="168"/>
      <c r="I32" s="168"/>
      <c r="J32" s="168"/>
      <c r="K32" s="169"/>
    </row>
    <row r="33" spans="1:11" ht="24" customHeight="1" thickBot="1">
      <c r="A33" s="161" t="s">
        <v>38</v>
      </c>
      <c r="B33" s="162"/>
      <c r="C33" s="163"/>
      <c r="D33" s="163" t="str">
        <f>IF($M$1="","",IF(HLOOKUP($M$1,データ!$A$1:$SI$43,36,FALSE)="","",(HLOOKUP($M$1,データ!$A$1:$SI$43,36,FALSE))))</f>
        <v/>
      </c>
      <c r="E33" s="163"/>
      <c r="F33" s="163"/>
      <c r="G33" s="163"/>
      <c r="H33" s="163"/>
      <c r="I33" s="163"/>
      <c r="J33" s="163"/>
      <c r="K33" s="165"/>
    </row>
    <row r="34" spans="1:11" ht="7.2" customHeight="1" thickBot="1">
      <c r="A34" s="3"/>
      <c r="B34" s="3"/>
      <c r="C34" s="3"/>
      <c r="D34" s="3"/>
      <c r="E34" s="3"/>
      <c r="F34" s="3"/>
      <c r="G34" s="3"/>
      <c r="H34" s="3"/>
      <c r="I34" s="3"/>
      <c r="J34" s="3"/>
      <c r="K34" s="3"/>
    </row>
    <row r="35" spans="1:11" ht="24" customHeight="1">
      <c r="A35" s="166" t="s">
        <v>39</v>
      </c>
      <c r="B35" s="167"/>
      <c r="C35" s="168"/>
      <c r="D35" s="170" t="s">
        <v>40</v>
      </c>
      <c r="E35" s="172" t="str">
        <f>IF($M$1="","",IF(HLOOKUP($M$1,データ!$A$1:$SI$43,38,FALSE)="","",HLOOKUP($M$1,データ!$A$1:$SI$43,38,FALSE)))</f>
        <v/>
      </c>
      <c r="F35" s="173"/>
      <c r="G35" s="174"/>
      <c r="H35" s="170" t="s">
        <v>41</v>
      </c>
      <c r="I35" s="172" t="str">
        <f>IF($M$1="","",IF(HLOOKUP($M$1,データ!$A$1:$SI$43,39,FALSE)="","",HLOOKUP($M$1,データ!$A$1:$SI$43,39,FALSE)))</f>
        <v/>
      </c>
      <c r="J35" s="173"/>
      <c r="K35" s="178"/>
    </row>
    <row r="36" spans="1:11" ht="24" customHeight="1" thickBot="1">
      <c r="A36" s="161"/>
      <c r="B36" s="162"/>
      <c r="C36" s="163"/>
      <c r="D36" s="171"/>
      <c r="E36" s="175"/>
      <c r="F36" s="176"/>
      <c r="G36" s="177"/>
      <c r="H36" s="171"/>
      <c r="I36" s="175"/>
      <c r="J36" s="176"/>
      <c r="K36" s="179"/>
    </row>
    <row r="37" spans="1:11" ht="24" customHeight="1">
      <c r="A37" s="158" t="s">
        <v>94</v>
      </c>
      <c r="B37" s="159"/>
      <c r="C37" s="160"/>
      <c r="D37" s="50" t="s">
        <v>42</v>
      </c>
      <c r="E37" s="160" t="str">
        <f>IF($M$1="","",IF($E$35="",IF(HLOOKUP($M$1,データ!$A$1:$SI$43,40,FALSE)="","",HLOOKUP($M$1,データ!$A$1:$SI$43,40,FALSE)),""))</f>
        <v/>
      </c>
      <c r="F37" s="160"/>
      <c r="G37" s="160"/>
      <c r="H37" s="50" t="s">
        <v>43</v>
      </c>
      <c r="I37" s="160" t="str">
        <f>IF($M$1="","",IF($E$35="",IF(HLOOKUP($M$1,データ!$A$1:$SI$43,41,FALSE)="","",HLOOKUP($M$1,データ!$A$1:$SI$43,41,FALSE)),""))</f>
        <v/>
      </c>
      <c r="J37" s="160"/>
      <c r="K37" s="164"/>
    </row>
    <row r="38" spans="1:11" ht="24" customHeight="1" thickBot="1">
      <c r="A38" s="161"/>
      <c r="B38" s="162"/>
      <c r="C38" s="163"/>
      <c r="D38" s="51" t="s">
        <v>44</v>
      </c>
      <c r="E38" s="163" t="str">
        <f>IF($M$1="","",IF($E$35="",IF(HLOOKUP($M$1,データ!$A$1:$SI$43,42,FALSE)="","",HLOOKUP($M$1,データ!$A$1:$SI$43,42,FALSE)),""))</f>
        <v/>
      </c>
      <c r="F38" s="163"/>
      <c r="G38" s="163"/>
      <c r="H38" s="51" t="s">
        <v>45</v>
      </c>
      <c r="I38" s="163" t="str">
        <f>IF($M$1="","",IF($E$35="",IF(HLOOKUP($M$1,データ!$A$1:$SI$43,43,FALSE)="","",HLOOKUP($M$1,データ!$A$1:$SI$43,43,FALSE)),""))</f>
        <v/>
      </c>
      <c r="J38" s="163"/>
      <c r="K38" s="165"/>
    </row>
    <row r="40" spans="1:11" ht="13.8">
      <c r="A40" s="30" t="s">
        <v>95</v>
      </c>
      <c r="B40" s="30"/>
    </row>
    <row r="42" spans="1:11" ht="15" customHeight="1">
      <c r="A42" s="1" t="s">
        <v>90</v>
      </c>
    </row>
    <row r="43" spans="1:11" ht="15" customHeight="1">
      <c r="A43" s="1" t="s">
        <v>33</v>
      </c>
    </row>
    <row r="44" spans="1:11" ht="15" customHeight="1">
      <c r="A44" s="1" t="s">
        <v>91</v>
      </c>
    </row>
    <row r="45" spans="1:11" ht="15" customHeight="1">
      <c r="A45" s="1" t="s">
        <v>35</v>
      </c>
    </row>
  </sheetData>
  <sheetProtection password="8948" sheet="1" objects="1" scenarios="1"/>
  <mergeCells count="42">
    <mergeCell ref="A1:K1"/>
    <mergeCell ref="A2:K2"/>
    <mergeCell ref="A4:C4"/>
    <mergeCell ref="D4:F4"/>
    <mergeCell ref="G4:H4"/>
    <mergeCell ref="I4:K4"/>
    <mergeCell ref="A5:C5"/>
    <mergeCell ref="D5:F5"/>
    <mergeCell ref="G5:H5"/>
    <mergeCell ref="I5:K5"/>
    <mergeCell ref="A6:C7"/>
    <mergeCell ref="D6:K7"/>
    <mergeCell ref="A9:A13"/>
    <mergeCell ref="A15:C15"/>
    <mergeCell ref="D15:K15"/>
    <mergeCell ref="A16:C16"/>
    <mergeCell ref="D16:F16"/>
    <mergeCell ref="G16:H16"/>
    <mergeCell ref="I16:K16"/>
    <mergeCell ref="C21:K23"/>
    <mergeCell ref="C27:D28"/>
    <mergeCell ref="E27:E28"/>
    <mergeCell ref="A17:C17"/>
    <mergeCell ref="D17:F17"/>
    <mergeCell ref="G17:H17"/>
    <mergeCell ref="I17:K17"/>
    <mergeCell ref="A18:C18"/>
    <mergeCell ref="D18:K18"/>
    <mergeCell ref="A32:C32"/>
    <mergeCell ref="D32:K32"/>
    <mergeCell ref="A33:C33"/>
    <mergeCell ref="D33:K33"/>
    <mergeCell ref="A35:C36"/>
    <mergeCell ref="D35:D36"/>
    <mergeCell ref="E35:G36"/>
    <mergeCell ref="H35:H36"/>
    <mergeCell ref="I35:K36"/>
    <mergeCell ref="A37:C38"/>
    <mergeCell ref="E37:G37"/>
    <mergeCell ref="I37:K37"/>
    <mergeCell ref="E38:G38"/>
    <mergeCell ref="I38:K38"/>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zoomScaleNormal="100" workbookViewId="0">
      <selection activeCell="M1" sqref="M1"/>
    </sheetView>
  </sheetViews>
  <sheetFormatPr defaultColWidth="8.88671875" defaultRowHeight="12.6"/>
  <cols>
    <col min="1" max="1" width="3.109375" style="1" bestFit="1" customWidth="1"/>
    <col min="2" max="2" width="3.109375" style="1" customWidth="1"/>
    <col min="3" max="3" width="10.77734375" style="1" customWidth="1"/>
    <col min="4" max="16384" width="8.88671875" style="1"/>
  </cols>
  <sheetData>
    <row r="1" spans="1:14" ht="19.2" thickBot="1">
      <c r="A1" s="76" t="s">
        <v>20</v>
      </c>
      <c r="B1" s="76"/>
      <c r="C1" s="76"/>
      <c r="D1" s="76"/>
      <c r="E1" s="76"/>
      <c r="F1" s="76"/>
      <c r="G1" s="76"/>
      <c r="H1" s="76"/>
      <c r="I1" s="76"/>
      <c r="J1" s="76"/>
      <c r="K1" s="76"/>
      <c r="M1" s="49">
        <v>1</v>
      </c>
      <c r="N1" s="1" t="s">
        <v>208</v>
      </c>
    </row>
    <row r="2" spans="1:14" s="27" customFormat="1" ht="18.600000000000001">
      <c r="A2" s="76" t="s">
        <v>92</v>
      </c>
      <c r="B2" s="76"/>
      <c r="C2" s="76"/>
      <c r="D2" s="76"/>
      <c r="E2" s="76"/>
      <c r="F2" s="76"/>
      <c r="G2" s="76"/>
      <c r="H2" s="76"/>
      <c r="I2" s="76"/>
      <c r="J2" s="76"/>
      <c r="K2" s="76"/>
    </row>
    <row r="3" spans="1:14" ht="7.2" customHeight="1" thickBot="1"/>
    <row r="4" spans="1:14" ht="18" customHeight="1">
      <c r="A4" s="97" t="s">
        <v>1</v>
      </c>
      <c r="B4" s="104"/>
      <c r="C4" s="90"/>
      <c r="D4" s="90" t="s">
        <v>224</v>
      </c>
      <c r="E4" s="90"/>
      <c r="F4" s="90"/>
      <c r="G4" s="90" t="s">
        <v>24</v>
      </c>
      <c r="H4" s="90"/>
      <c r="I4" s="90">
        <v>123456</v>
      </c>
      <c r="J4" s="90"/>
      <c r="K4" s="111"/>
      <c r="N4" s="1" t="s">
        <v>220</v>
      </c>
    </row>
    <row r="5" spans="1:14" ht="36" customHeight="1">
      <c r="A5" s="92" t="s">
        <v>2</v>
      </c>
      <c r="B5" s="110"/>
      <c r="C5" s="91"/>
      <c r="D5" s="91" t="s">
        <v>224</v>
      </c>
      <c r="E5" s="91"/>
      <c r="F5" s="91"/>
      <c r="G5" s="91" t="s">
        <v>4</v>
      </c>
      <c r="H5" s="91"/>
      <c r="I5" s="138">
        <v>11049</v>
      </c>
      <c r="J5" s="138"/>
      <c r="K5" s="139"/>
    </row>
    <row r="6" spans="1:14" ht="18" customHeight="1">
      <c r="A6" s="92" t="s">
        <v>5</v>
      </c>
      <c r="B6" s="110"/>
      <c r="C6" s="91"/>
      <c r="D6" s="74" t="s">
        <v>225</v>
      </c>
      <c r="E6" s="74"/>
      <c r="F6" s="74"/>
      <c r="G6" s="74"/>
      <c r="H6" s="74"/>
      <c r="I6" s="74"/>
      <c r="J6" s="74"/>
      <c r="K6" s="95"/>
    </row>
    <row r="7" spans="1:14" ht="18" customHeight="1" thickBot="1">
      <c r="A7" s="93"/>
      <c r="B7" s="147"/>
      <c r="C7" s="94"/>
      <c r="D7" s="75"/>
      <c r="E7" s="75"/>
      <c r="F7" s="75"/>
      <c r="G7" s="75"/>
      <c r="H7" s="75"/>
      <c r="I7" s="75"/>
      <c r="J7" s="75"/>
      <c r="K7" s="96"/>
    </row>
    <row r="8" spans="1:14" ht="7.2" customHeight="1" thickBot="1"/>
    <row r="9" spans="1:14" ht="18" customHeight="1">
      <c r="A9" s="152" t="s">
        <v>13</v>
      </c>
      <c r="B9" s="37" t="s">
        <v>216</v>
      </c>
      <c r="C9" s="5" t="s">
        <v>209</v>
      </c>
      <c r="D9" s="5"/>
      <c r="E9" s="5"/>
      <c r="F9" s="5"/>
      <c r="G9" s="5"/>
      <c r="H9" s="5"/>
      <c r="I9" s="5"/>
      <c r="J9" s="5"/>
      <c r="K9" s="6"/>
      <c r="L9" s="8"/>
    </row>
    <row r="10" spans="1:14" ht="18" customHeight="1">
      <c r="A10" s="153"/>
      <c r="B10" s="38" t="s">
        <v>154</v>
      </c>
      <c r="C10" s="8" t="s">
        <v>210</v>
      </c>
      <c r="D10" s="8"/>
      <c r="E10" s="8"/>
      <c r="F10" s="8"/>
      <c r="G10" s="8"/>
      <c r="H10" s="8"/>
      <c r="I10" s="8"/>
      <c r="J10" s="8"/>
      <c r="K10" s="9"/>
      <c r="L10" s="8"/>
    </row>
    <row r="11" spans="1:14" ht="18" customHeight="1">
      <c r="A11" s="153"/>
      <c r="B11" s="38" t="s">
        <v>154</v>
      </c>
      <c r="C11" s="8" t="s">
        <v>211</v>
      </c>
      <c r="D11" s="8"/>
      <c r="E11" s="8"/>
      <c r="F11" s="8"/>
      <c r="G11" s="8"/>
      <c r="H11" s="8"/>
      <c r="I11" s="8"/>
      <c r="J11" s="8"/>
      <c r="K11" s="9"/>
      <c r="L11" s="8"/>
    </row>
    <row r="12" spans="1:14" ht="18" customHeight="1">
      <c r="A12" s="153"/>
      <c r="B12" s="38" t="s">
        <v>154</v>
      </c>
      <c r="C12" s="8" t="s">
        <v>212</v>
      </c>
      <c r="D12" s="8"/>
      <c r="E12" s="8"/>
      <c r="F12" s="8"/>
      <c r="G12" s="8"/>
      <c r="H12" s="8"/>
      <c r="I12" s="8"/>
      <c r="J12" s="8"/>
      <c r="K12" s="9"/>
      <c r="L12" s="8"/>
    </row>
    <row r="13" spans="1:14" ht="18" customHeight="1" thickBot="1">
      <c r="A13" s="154"/>
      <c r="B13" s="39" t="s">
        <v>154</v>
      </c>
      <c r="C13" s="11" t="s">
        <v>213</v>
      </c>
      <c r="D13" s="11"/>
      <c r="E13" s="11"/>
      <c r="F13" s="11"/>
      <c r="G13" s="11"/>
      <c r="H13" s="11"/>
      <c r="I13" s="11"/>
      <c r="J13" s="11"/>
      <c r="K13" s="12"/>
      <c r="L13" s="8"/>
    </row>
    <row r="14" spans="1:14" ht="7.2" customHeight="1" thickBot="1">
      <c r="C14" s="24"/>
      <c r="D14" s="8"/>
      <c r="E14" s="8"/>
      <c r="F14" s="8"/>
      <c r="G14" s="8"/>
      <c r="H14" s="8"/>
      <c r="I14" s="8"/>
      <c r="J14" s="8"/>
      <c r="K14" s="8"/>
      <c r="L14" s="8"/>
      <c r="M14" s="8"/>
    </row>
    <row r="15" spans="1:14" ht="24" customHeight="1">
      <c r="A15" s="97" t="s">
        <v>25</v>
      </c>
      <c r="B15" s="104"/>
      <c r="C15" s="90"/>
      <c r="D15" s="124" t="s">
        <v>226</v>
      </c>
      <c r="E15" s="156"/>
      <c r="F15" s="156"/>
      <c r="G15" s="156"/>
      <c r="H15" s="156"/>
      <c r="I15" s="156"/>
      <c r="J15" s="156"/>
      <c r="K15" s="157"/>
      <c r="N15" s="1" t="s">
        <v>231</v>
      </c>
    </row>
    <row r="16" spans="1:14" ht="24" customHeight="1">
      <c r="A16" s="92" t="s">
        <v>26</v>
      </c>
      <c r="B16" s="110"/>
      <c r="C16" s="91"/>
      <c r="D16" s="138">
        <v>45748</v>
      </c>
      <c r="E16" s="138"/>
      <c r="F16" s="138"/>
      <c r="G16" s="151" t="s">
        <v>54</v>
      </c>
      <c r="H16" s="151"/>
      <c r="I16" s="138">
        <v>45748</v>
      </c>
      <c r="J16" s="138"/>
      <c r="K16" s="139"/>
    </row>
    <row r="17" spans="1:14" ht="24" customHeight="1">
      <c r="A17" s="128" t="s">
        <v>86</v>
      </c>
      <c r="B17" s="109"/>
      <c r="C17" s="110"/>
      <c r="D17" s="134">
        <v>150000</v>
      </c>
      <c r="E17" s="135"/>
      <c r="F17" s="136"/>
      <c r="G17" s="129" t="s">
        <v>88</v>
      </c>
      <c r="H17" s="130"/>
      <c r="I17" s="134">
        <v>120000</v>
      </c>
      <c r="J17" s="135"/>
      <c r="K17" s="137"/>
    </row>
    <row r="18" spans="1:14" ht="24" customHeight="1" thickBot="1">
      <c r="A18" s="93" t="s">
        <v>87</v>
      </c>
      <c r="B18" s="147"/>
      <c r="C18" s="94"/>
      <c r="D18" s="131">
        <v>108000</v>
      </c>
      <c r="E18" s="132"/>
      <c r="F18" s="132"/>
      <c r="G18" s="132"/>
      <c r="H18" s="132"/>
      <c r="I18" s="132"/>
      <c r="J18" s="132"/>
      <c r="K18" s="133"/>
    </row>
    <row r="19" spans="1:14" ht="7.2" customHeight="1" thickBot="1"/>
    <row r="20" spans="1:14" ht="15" customHeight="1">
      <c r="A20" s="4" t="s">
        <v>0</v>
      </c>
      <c r="B20" s="5"/>
      <c r="C20" s="5"/>
      <c r="D20" s="5"/>
      <c r="E20" s="5"/>
      <c r="F20" s="5"/>
      <c r="G20" s="5"/>
      <c r="H20" s="5"/>
      <c r="I20" s="5"/>
      <c r="J20" s="5"/>
      <c r="K20" s="6"/>
      <c r="N20" s="1" t="s">
        <v>221</v>
      </c>
    </row>
    <row r="21" spans="1:14" ht="15" customHeight="1">
      <c r="A21" s="7"/>
      <c r="B21" s="8"/>
      <c r="C21" s="148" t="s">
        <v>93</v>
      </c>
      <c r="D21" s="148"/>
      <c r="E21" s="148"/>
      <c r="F21" s="148"/>
      <c r="G21" s="148"/>
      <c r="H21" s="148"/>
      <c r="I21" s="148"/>
      <c r="J21" s="148"/>
      <c r="K21" s="149"/>
      <c r="L21" s="23"/>
      <c r="N21" s="1" t="s">
        <v>222</v>
      </c>
    </row>
    <row r="22" spans="1:14" ht="15" customHeight="1">
      <c r="A22" s="7"/>
      <c r="B22" s="8"/>
      <c r="C22" s="148"/>
      <c r="D22" s="148"/>
      <c r="E22" s="148"/>
      <c r="F22" s="148"/>
      <c r="G22" s="148"/>
      <c r="H22" s="148"/>
      <c r="I22" s="148"/>
      <c r="J22" s="148"/>
      <c r="K22" s="149"/>
      <c r="L22" s="23"/>
    </row>
    <row r="23" spans="1:14" ht="15" customHeight="1">
      <c r="A23" s="7"/>
      <c r="B23" s="8"/>
      <c r="C23" s="148"/>
      <c r="D23" s="148"/>
      <c r="E23" s="148"/>
      <c r="F23" s="148"/>
      <c r="G23" s="148"/>
      <c r="H23" s="148"/>
      <c r="I23" s="148"/>
      <c r="J23" s="148"/>
      <c r="K23" s="149"/>
      <c r="L23" s="23"/>
    </row>
    <row r="24" spans="1:14" ht="15" customHeight="1">
      <c r="A24" s="7"/>
      <c r="B24" s="8"/>
      <c r="C24" s="28"/>
      <c r="D24" s="28"/>
      <c r="E24" s="28"/>
      <c r="F24" s="28"/>
      <c r="G24" s="28"/>
      <c r="H24" s="28"/>
      <c r="I24" s="28"/>
      <c r="J24" s="28"/>
      <c r="K24" s="29"/>
      <c r="L24" s="25"/>
    </row>
    <row r="25" spans="1:14" ht="15" customHeight="1">
      <c r="A25" s="7"/>
      <c r="B25" s="8"/>
      <c r="C25" s="8" t="s">
        <v>89</v>
      </c>
      <c r="D25" s="8"/>
      <c r="E25" s="8"/>
      <c r="F25" s="8"/>
      <c r="G25" s="8"/>
      <c r="H25" s="8"/>
      <c r="I25" s="8"/>
      <c r="J25" s="8"/>
      <c r="K25" s="9"/>
    </row>
    <row r="26" spans="1:14" ht="15" customHeight="1">
      <c r="A26" s="7"/>
      <c r="B26" s="8"/>
      <c r="C26" s="8"/>
      <c r="D26" s="8"/>
      <c r="E26" s="8"/>
      <c r="F26" s="8"/>
      <c r="G26" s="8"/>
      <c r="H26" s="8"/>
      <c r="I26" s="8"/>
      <c r="J26" s="8"/>
      <c r="K26" s="9"/>
    </row>
    <row r="27" spans="1:14" ht="15" customHeight="1">
      <c r="A27" s="7"/>
      <c r="B27" s="8"/>
      <c r="C27" s="150" t="s">
        <v>85</v>
      </c>
      <c r="D27" s="77"/>
      <c r="E27" s="77" t="s">
        <v>10</v>
      </c>
      <c r="F27" s="8"/>
      <c r="G27" s="8"/>
      <c r="H27" s="8"/>
      <c r="I27" s="8"/>
      <c r="J27" s="8"/>
      <c r="K27" s="9"/>
    </row>
    <row r="28" spans="1:14" ht="15" customHeight="1">
      <c r="A28" s="7"/>
      <c r="B28" s="8"/>
      <c r="C28" s="77"/>
      <c r="D28" s="77"/>
      <c r="E28" s="79"/>
      <c r="F28" s="26"/>
      <c r="G28" s="26"/>
      <c r="H28" s="26"/>
      <c r="I28" s="26"/>
      <c r="J28" s="26"/>
      <c r="K28" s="9"/>
    </row>
    <row r="29" spans="1:14" ht="15" customHeight="1" thickBot="1">
      <c r="A29" s="10"/>
      <c r="B29" s="11"/>
      <c r="C29" s="11"/>
      <c r="D29" s="11"/>
      <c r="E29" s="11"/>
      <c r="F29" s="11" t="s">
        <v>8</v>
      </c>
      <c r="G29" s="11"/>
      <c r="H29" s="11"/>
      <c r="I29" s="11"/>
      <c r="J29" s="11"/>
      <c r="K29" s="12"/>
    </row>
    <row r="30" spans="1:14" ht="7.2" customHeight="1"/>
    <row r="31" spans="1:14" ht="15" customHeight="1" thickBot="1">
      <c r="A31" s="3" t="s">
        <v>36</v>
      </c>
      <c r="B31" s="3"/>
      <c r="C31" s="3"/>
      <c r="D31" s="3"/>
      <c r="E31" s="3"/>
      <c r="F31" s="3"/>
      <c r="G31" s="3"/>
      <c r="H31" s="3"/>
      <c r="I31" s="3"/>
      <c r="J31" s="3"/>
      <c r="K31" s="3"/>
    </row>
    <row r="32" spans="1:14" ht="24" customHeight="1">
      <c r="A32" s="166" t="s">
        <v>37</v>
      </c>
      <c r="B32" s="167"/>
      <c r="C32" s="168"/>
      <c r="D32" s="192" t="s">
        <v>224</v>
      </c>
      <c r="E32" s="192"/>
      <c r="F32" s="192"/>
      <c r="G32" s="192"/>
      <c r="H32" s="192"/>
      <c r="I32" s="192"/>
      <c r="J32" s="192"/>
      <c r="K32" s="193"/>
    </row>
    <row r="33" spans="1:11" ht="24" customHeight="1" thickBot="1">
      <c r="A33" s="161" t="s">
        <v>38</v>
      </c>
      <c r="B33" s="162"/>
      <c r="C33" s="163"/>
      <c r="D33" s="190" t="s">
        <v>224</v>
      </c>
      <c r="E33" s="190"/>
      <c r="F33" s="190"/>
      <c r="G33" s="190"/>
      <c r="H33" s="190"/>
      <c r="I33" s="190"/>
      <c r="J33" s="190"/>
      <c r="K33" s="191"/>
    </row>
    <row r="34" spans="1:11" ht="7.2" customHeight="1" thickBot="1">
      <c r="A34" s="3"/>
      <c r="B34" s="3"/>
      <c r="C34" s="3"/>
      <c r="D34" s="3"/>
      <c r="E34" s="3"/>
      <c r="F34" s="3"/>
      <c r="G34" s="3"/>
      <c r="H34" s="3"/>
      <c r="I34" s="3"/>
      <c r="J34" s="3"/>
      <c r="K34" s="3"/>
    </row>
    <row r="35" spans="1:11" ht="24" customHeight="1">
      <c r="A35" s="166" t="s">
        <v>39</v>
      </c>
      <c r="B35" s="167"/>
      <c r="C35" s="168"/>
      <c r="D35" s="170" t="s">
        <v>40</v>
      </c>
      <c r="E35" s="180">
        <v>99999</v>
      </c>
      <c r="F35" s="181"/>
      <c r="G35" s="182"/>
      <c r="H35" s="170" t="s">
        <v>41</v>
      </c>
      <c r="I35" s="180">
        <v>99999991</v>
      </c>
      <c r="J35" s="181"/>
      <c r="K35" s="186"/>
    </row>
    <row r="36" spans="1:11" ht="24" customHeight="1" thickBot="1">
      <c r="A36" s="161"/>
      <c r="B36" s="162"/>
      <c r="C36" s="163"/>
      <c r="D36" s="171"/>
      <c r="E36" s="183"/>
      <c r="F36" s="184"/>
      <c r="G36" s="185"/>
      <c r="H36" s="171"/>
      <c r="I36" s="183"/>
      <c r="J36" s="184"/>
      <c r="K36" s="187"/>
    </row>
    <row r="37" spans="1:11" ht="24" customHeight="1">
      <c r="A37" s="158" t="s">
        <v>94</v>
      </c>
      <c r="B37" s="159"/>
      <c r="C37" s="160"/>
      <c r="D37" s="40" t="s">
        <v>42</v>
      </c>
      <c r="E37" s="188"/>
      <c r="F37" s="188"/>
      <c r="G37" s="188"/>
      <c r="H37" s="40" t="s">
        <v>43</v>
      </c>
      <c r="I37" s="188"/>
      <c r="J37" s="188"/>
      <c r="K37" s="189"/>
    </row>
    <row r="38" spans="1:11" ht="24" customHeight="1" thickBot="1">
      <c r="A38" s="161"/>
      <c r="B38" s="162"/>
      <c r="C38" s="163"/>
      <c r="D38" s="41" t="s">
        <v>44</v>
      </c>
      <c r="E38" s="190"/>
      <c r="F38" s="190"/>
      <c r="G38" s="190"/>
      <c r="H38" s="41" t="s">
        <v>45</v>
      </c>
      <c r="I38" s="190"/>
      <c r="J38" s="190"/>
      <c r="K38" s="191"/>
    </row>
    <row r="40" spans="1:11" ht="13.8">
      <c r="A40" s="30" t="s">
        <v>95</v>
      </c>
      <c r="B40" s="30"/>
    </row>
    <row r="42" spans="1:11" ht="15" customHeight="1">
      <c r="A42" s="1" t="s">
        <v>90</v>
      </c>
    </row>
    <row r="43" spans="1:11" ht="15" customHeight="1">
      <c r="A43" s="1" t="s">
        <v>33</v>
      </c>
    </row>
    <row r="44" spans="1:11" ht="15" customHeight="1">
      <c r="A44" s="1" t="s">
        <v>91</v>
      </c>
    </row>
    <row r="45" spans="1:11" ht="15" customHeight="1">
      <c r="A45" s="1" t="s">
        <v>35</v>
      </c>
    </row>
  </sheetData>
  <sheetProtection password="8948" sheet="1" objects="1" scenarios="1"/>
  <mergeCells count="42">
    <mergeCell ref="A1:K1"/>
    <mergeCell ref="A2:K2"/>
    <mergeCell ref="A4:C4"/>
    <mergeCell ref="D4:F4"/>
    <mergeCell ref="G4:H4"/>
    <mergeCell ref="I4:K4"/>
    <mergeCell ref="A5:C5"/>
    <mergeCell ref="D5:F5"/>
    <mergeCell ref="G5:H5"/>
    <mergeCell ref="I5:K5"/>
    <mergeCell ref="A6:C7"/>
    <mergeCell ref="D6:K7"/>
    <mergeCell ref="A9:A13"/>
    <mergeCell ref="A15:C15"/>
    <mergeCell ref="D15:K15"/>
    <mergeCell ref="A16:C16"/>
    <mergeCell ref="D16:F16"/>
    <mergeCell ref="G16:H16"/>
    <mergeCell ref="I16:K16"/>
    <mergeCell ref="A33:C33"/>
    <mergeCell ref="D33:K33"/>
    <mergeCell ref="A17:C17"/>
    <mergeCell ref="D17:F17"/>
    <mergeCell ref="G17:H17"/>
    <mergeCell ref="I17:K17"/>
    <mergeCell ref="A18:C18"/>
    <mergeCell ref="D18:K18"/>
    <mergeCell ref="C21:K23"/>
    <mergeCell ref="C27:D28"/>
    <mergeCell ref="E27:E28"/>
    <mergeCell ref="A32:C32"/>
    <mergeCell ref="D32:K32"/>
    <mergeCell ref="A37:C38"/>
    <mergeCell ref="E37:G37"/>
    <mergeCell ref="I37:K37"/>
    <mergeCell ref="E38:G38"/>
    <mergeCell ref="I38:K38"/>
    <mergeCell ref="A35:C36"/>
    <mergeCell ref="D35:D36"/>
    <mergeCell ref="E35:G36"/>
    <mergeCell ref="H35:H36"/>
    <mergeCell ref="I35:K36"/>
  </mergeCells>
  <phoneticPr fontId="1"/>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M26"/>
  <sheetViews>
    <sheetView workbookViewId="0">
      <selection activeCell="L1" sqref="L1"/>
    </sheetView>
  </sheetViews>
  <sheetFormatPr defaultColWidth="8.88671875" defaultRowHeight="12.6"/>
  <cols>
    <col min="1" max="16384" width="8.88671875" style="1"/>
  </cols>
  <sheetData>
    <row r="1" spans="1:13" ht="23.4" thickBot="1">
      <c r="A1" s="225" t="s">
        <v>46</v>
      </c>
      <c r="B1" s="225"/>
      <c r="C1" s="225"/>
      <c r="D1" s="225"/>
      <c r="E1" s="225"/>
      <c r="F1" s="225"/>
      <c r="G1" s="225"/>
      <c r="H1" s="225"/>
      <c r="I1" s="225"/>
      <c r="J1" s="225"/>
      <c r="L1" s="48">
        <v>2</v>
      </c>
      <c r="M1" s="1" t="s">
        <v>208</v>
      </c>
    </row>
    <row r="2" spans="1:13" ht="30" customHeight="1"/>
    <row r="3" spans="1:13" s="13" customFormat="1" ht="13.8">
      <c r="H3" s="226"/>
      <c r="I3" s="226"/>
      <c r="J3" s="226"/>
    </row>
    <row r="4" spans="1:13" s="13" customFormat="1" ht="30" customHeight="1">
      <c r="H4" s="15"/>
      <c r="I4" s="15"/>
      <c r="J4" s="15"/>
    </row>
    <row r="5" spans="1:13" s="13" customFormat="1" ht="13.8">
      <c r="A5" s="13" t="s">
        <v>47</v>
      </c>
    </row>
    <row r="6" spans="1:13" s="13" customFormat="1" ht="30" customHeight="1" thickBot="1"/>
    <row r="7" spans="1:13" s="13" customFormat="1" ht="30" customHeight="1">
      <c r="D7" s="219" t="s">
        <v>48</v>
      </c>
      <c r="E7" s="220"/>
      <c r="F7" s="227" t="str">
        <f>IF($L$1="","",IF(HLOOKUP($L$1,データ!$A$1:$SI$43,31,FALSE)="","",(HLOOKUP($L$1,データ!$A$1:$SI$43,31,FALSE))))</f>
        <v/>
      </c>
      <c r="G7" s="227"/>
      <c r="H7" s="227"/>
      <c r="I7" s="227"/>
      <c r="J7" s="228"/>
    </row>
    <row r="8" spans="1:13" s="13" customFormat="1" ht="30" customHeight="1">
      <c r="D8" s="221" t="s">
        <v>49</v>
      </c>
      <c r="E8" s="222"/>
      <c r="F8" s="229" t="str">
        <f>IF($L$1="","",IF(HLOOKUP($L$1,データ!$A$1:$SI$43,33,FALSE)="","",(HLOOKUP($L$1,データ!$A$1:$SI$43,33,FALSE))))</f>
        <v/>
      </c>
      <c r="G8" s="229"/>
      <c r="H8" s="229"/>
      <c r="I8" s="229"/>
      <c r="J8" s="230"/>
      <c r="L8" s="13" t="s">
        <v>232</v>
      </c>
    </row>
    <row r="9" spans="1:13" s="13" customFormat="1" ht="30" customHeight="1">
      <c r="D9" s="221" t="s">
        <v>236</v>
      </c>
      <c r="E9" s="222"/>
      <c r="F9" s="233" t="str">
        <f>IF($L$1="","",IF(HLOOKUP($L$1,データ!$A$1:$SI$43,32,FALSE)="","",(HLOOKUP($L$1,データ!$A$1:$SI$43,32,FALSE))))</f>
        <v/>
      </c>
      <c r="G9" s="234"/>
      <c r="H9" s="234"/>
      <c r="I9" s="234"/>
      <c r="J9" s="235"/>
    </row>
    <row r="10" spans="1:13" s="13" customFormat="1" ht="30" customHeight="1" thickBot="1">
      <c r="D10" s="223" t="s">
        <v>50</v>
      </c>
      <c r="E10" s="224"/>
      <c r="F10" s="231" t="str">
        <f>IF($L$1="","",IF(HLOOKUP($L$1,データ!$A$1:$SI$43,34,FALSE)="","",(HLOOKUP($L$1,データ!$A$1:$SI$43,34,FALSE))))</f>
        <v/>
      </c>
      <c r="G10" s="231"/>
      <c r="H10" s="231"/>
      <c r="I10" s="231"/>
      <c r="J10" s="232"/>
    </row>
    <row r="11" spans="1:13" s="13" customFormat="1" ht="30" customHeight="1"/>
    <row r="12" spans="1:13" s="13" customFormat="1" ht="13.8">
      <c r="A12" s="13" t="s">
        <v>237</v>
      </c>
    </row>
    <row r="13" spans="1:13" s="13" customFormat="1" ht="30" customHeight="1"/>
    <row r="14" spans="1:13" s="13" customFormat="1" ht="13.8">
      <c r="A14" s="212" t="s">
        <v>53</v>
      </c>
      <c r="B14" s="212"/>
      <c r="C14" s="212"/>
      <c r="D14" s="212"/>
      <c r="E14" s="212"/>
      <c r="F14" s="212"/>
      <c r="G14" s="212"/>
      <c r="H14" s="212"/>
      <c r="I14" s="212"/>
      <c r="J14" s="212"/>
    </row>
    <row r="15" spans="1:13" s="13" customFormat="1" ht="30" customHeight="1" thickBot="1">
      <c r="A15" s="14"/>
      <c r="B15" s="14"/>
      <c r="C15" s="14"/>
      <c r="D15" s="14"/>
      <c r="E15" s="14"/>
      <c r="F15" s="14"/>
      <c r="G15" s="14"/>
      <c r="H15" s="14"/>
      <c r="I15" s="14"/>
      <c r="J15" s="14"/>
    </row>
    <row r="16" spans="1:13" s="13" customFormat="1" ht="13.8">
      <c r="B16" s="194" t="s">
        <v>51</v>
      </c>
      <c r="C16" s="195"/>
      <c r="D16" s="213" t="str">
        <f>IF($L$1="","",IF(HLOOKUP($L$1,データ!$A$1:$SI$43,29,FALSE)="","",(HLOOKUP($L$1,データ!$A$1:$SI$43,29,FALSE))))</f>
        <v/>
      </c>
      <c r="E16" s="213"/>
      <c r="F16" s="213"/>
      <c r="G16" s="213"/>
      <c r="H16" s="213"/>
      <c r="I16" s="214"/>
    </row>
    <row r="17" spans="2:9" s="13" customFormat="1" ht="13.8">
      <c r="B17" s="196"/>
      <c r="C17" s="197"/>
      <c r="D17" s="215"/>
      <c r="E17" s="215"/>
      <c r="F17" s="215"/>
      <c r="G17" s="215"/>
      <c r="H17" s="215"/>
      <c r="I17" s="216"/>
    </row>
    <row r="18" spans="2:9" s="13" customFormat="1" ht="14.4" thickBot="1">
      <c r="B18" s="198"/>
      <c r="C18" s="199"/>
      <c r="D18" s="217"/>
      <c r="E18" s="217"/>
      <c r="F18" s="217"/>
      <c r="G18" s="217"/>
      <c r="H18" s="217"/>
      <c r="I18" s="218"/>
    </row>
    <row r="19" spans="2:9" s="13" customFormat="1" ht="13.8">
      <c r="B19" s="194" t="s">
        <v>52</v>
      </c>
      <c r="C19" s="195"/>
      <c r="D19" s="200" t="str">
        <f>IF($L$1="","",IF(HLOOKUP($L$1,データ!$A$1:$SI$43,2,FALSE)="","",(HLOOKUP($L$1,データ!$A$1:$SI$43,2,FALSE))))</f>
        <v/>
      </c>
      <c r="E19" s="200"/>
      <c r="F19" s="200"/>
      <c r="G19" s="200"/>
      <c r="H19" s="200"/>
      <c r="I19" s="201"/>
    </row>
    <row r="20" spans="2:9" s="13" customFormat="1" ht="13.8">
      <c r="B20" s="196"/>
      <c r="C20" s="197"/>
      <c r="D20" s="202"/>
      <c r="E20" s="202"/>
      <c r="F20" s="202"/>
      <c r="G20" s="202"/>
      <c r="H20" s="202"/>
      <c r="I20" s="203"/>
    </row>
    <row r="21" spans="2:9" s="13" customFormat="1" ht="14.4" thickBot="1">
      <c r="B21" s="198"/>
      <c r="C21" s="199"/>
      <c r="D21" s="204"/>
      <c r="E21" s="204"/>
      <c r="F21" s="204"/>
      <c r="G21" s="204"/>
      <c r="H21" s="204"/>
      <c r="I21" s="205"/>
    </row>
    <row r="22" spans="2:9" s="13" customFormat="1" ht="13.8">
      <c r="B22" s="194" t="s">
        <v>54</v>
      </c>
      <c r="C22" s="195"/>
      <c r="D22" s="206" t="str">
        <f>IF($L$1="","",IF(HLOOKUP($L$1,データ!$A$1:$SI$43,26,FALSE)="","",(HLOOKUP($L$1,データ!$A$1:$SI$43,26,FALSE))))</f>
        <v/>
      </c>
      <c r="E22" s="206"/>
      <c r="F22" s="206"/>
      <c r="G22" s="206"/>
      <c r="H22" s="206"/>
      <c r="I22" s="207"/>
    </row>
    <row r="23" spans="2:9" s="13" customFormat="1" ht="13.8">
      <c r="B23" s="196"/>
      <c r="C23" s="197"/>
      <c r="D23" s="208"/>
      <c r="E23" s="208"/>
      <c r="F23" s="208"/>
      <c r="G23" s="208"/>
      <c r="H23" s="208"/>
      <c r="I23" s="209"/>
    </row>
    <row r="24" spans="2:9" s="13" customFormat="1" ht="14.4" thickBot="1">
      <c r="B24" s="198"/>
      <c r="C24" s="199"/>
      <c r="D24" s="210"/>
      <c r="E24" s="210"/>
      <c r="F24" s="210"/>
      <c r="G24" s="210"/>
      <c r="H24" s="210"/>
      <c r="I24" s="211"/>
    </row>
    <row r="25" spans="2:9" s="13" customFormat="1" ht="13.8"/>
    <row r="26" spans="2:9" s="13" customFormat="1" ht="13.8"/>
  </sheetData>
  <sheetProtection password="8948" sheet="1" objects="1" scenarios="1"/>
  <mergeCells count="17">
    <mergeCell ref="D7:E7"/>
    <mergeCell ref="D8:E8"/>
    <mergeCell ref="D9:E9"/>
    <mergeCell ref="D10:E10"/>
    <mergeCell ref="A1:J1"/>
    <mergeCell ref="H3:J3"/>
    <mergeCell ref="F7:J7"/>
    <mergeCell ref="F8:J8"/>
    <mergeCell ref="F10:J10"/>
    <mergeCell ref="F9:J9"/>
    <mergeCell ref="B19:C21"/>
    <mergeCell ref="D19:I21"/>
    <mergeCell ref="B22:C24"/>
    <mergeCell ref="D22:I24"/>
    <mergeCell ref="A14:J14"/>
    <mergeCell ref="B16:C18"/>
    <mergeCell ref="D16:I18"/>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留意事項</vt:lpstr>
      <vt:lpstr>データ</vt:lpstr>
      <vt:lpstr>【提出用】事前審査票・承認通知書</vt:lpstr>
      <vt:lpstr>【記入例】事前審査票・承認通知書</vt:lpstr>
      <vt:lpstr>【提出用】支給申請書【受領委任払】</vt:lpstr>
      <vt:lpstr>【記入例】支給申請書【受領委任払】</vt:lpstr>
      <vt:lpstr>【提出用】支給申請書【償還払】</vt:lpstr>
      <vt:lpstr>【記入例】支給申請書【償還払】</vt:lpstr>
      <vt:lpstr>請求書（参考例）</vt:lpstr>
      <vt:lpstr>【記入例】支給申請書【受領委任払】!Print_Area</vt:lpstr>
      <vt:lpstr>【記入例】支給申請書【償還払】!Print_Area</vt:lpstr>
      <vt:lpstr>【記入例】事前審査票・承認通知書!Print_Area</vt:lpstr>
      <vt:lpstr>【提出用】支給申請書【受領委任払】!Print_Area</vt:lpstr>
      <vt:lpstr>【提出用】支給申請書【償還払】!Print_Area</vt:lpstr>
      <vt:lpstr>【提出用】事前審査票・承認通知書!Print_Area</vt:lpstr>
      <vt:lpstr>'請求書（参考例）'!Print_Area</vt:lpstr>
    </vt:vector>
  </TitlesOfParts>
  <Company>伊丹市役所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2025-06-11T05:06:40Z</cp:lastPrinted>
  <dcterms:created xsi:type="dcterms:W3CDTF">2024-11-27T02:05:29Z</dcterms:created>
  <dcterms:modified xsi:type="dcterms:W3CDTF">2025-07-29T09:05:29Z</dcterms:modified>
</cp:coreProperties>
</file>