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契約検査\001　契約\002　業者登録\002　要領等（過去のもの含む）\R6・7・8本登録\01.要領等\"/>
    </mc:Choice>
  </mc:AlternateContent>
  <bookViews>
    <workbookView xWindow="0" yWindow="0" windowWidth="2160" windowHeight="0" tabRatio="932" firstSheet="1" activeTab="1"/>
  </bookViews>
  <sheets>
    <sheet name="（選択リスト）" sheetId="9" state="hidden" r:id="rId1"/>
    <sheet name="様式1(共通様式)" sheetId="1" r:id="rId2"/>
    <sheet name="様式2-1" sheetId="2" r:id="rId3"/>
    <sheet name="様式3-1①" sheetId="3" r:id="rId4"/>
    <sheet name="様式3-1②" sheetId="13" r:id="rId5"/>
    <sheet name="様式3-1③" sheetId="5" r:id="rId6"/>
    <sheet name="様式4-1" sheetId="6" r:id="rId7"/>
    <sheet name="様式5-1" sheetId="11" r:id="rId8"/>
    <sheet name="電子申請用（印刷不要）" sheetId="12" r:id="rId9"/>
  </sheets>
  <definedNames>
    <definedName name="_xlnm.Print_Area" localSheetId="8">'電子申請用（印刷不要）'!$A$1:$C$6</definedName>
    <definedName name="_xlnm.Print_Area" localSheetId="1">'様式1(共通様式)'!$A$2:$GG$102</definedName>
    <definedName name="_xlnm.Print_Area" localSheetId="2">'様式2-1'!$A$1:$EN$41</definedName>
    <definedName name="_xlnm.Print_Area" localSheetId="3">'様式3-1①'!$A$1:$EK$71</definedName>
    <definedName name="_xlnm.Print_Area" localSheetId="4">'様式3-1②'!$A$1:$FO$25</definedName>
    <definedName name="_xlnm.Print_Area" localSheetId="5">'様式3-1③'!$A$1:$FP$38</definedName>
    <definedName name="_xlnm.Print_Area" localSheetId="6">'様式4-1'!$A$1:$FR$44</definedName>
    <definedName name="_xlnm.Print_Area" localSheetId="7">'様式5-1'!$A$1:$CX$73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" i="1" l="1"/>
  <c r="Q2" i="12"/>
  <c r="BX2" i="12" l="1"/>
  <c r="BJ6" i="11" l="1"/>
  <c r="FU18" i="5" l="1"/>
  <c r="FT18" i="5"/>
  <c r="FS18" i="5"/>
  <c r="FR18" i="5"/>
  <c r="FT17" i="5"/>
  <c r="FS17" i="5"/>
  <c r="FR17" i="5"/>
  <c r="FT16" i="5"/>
  <c r="FS16" i="5"/>
  <c r="FR16" i="5"/>
  <c r="FU16" i="5" l="1"/>
  <c r="FU17" i="5"/>
  <c r="GB11" i="13"/>
  <c r="GA11" i="13"/>
  <c r="FZ11" i="13"/>
  <c r="FY11" i="13"/>
  <c r="FX11" i="13"/>
  <c r="FW11" i="13"/>
  <c r="FV11" i="13"/>
  <c r="FU11" i="13"/>
  <c r="FR11" i="13"/>
  <c r="FT11" i="13"/>
  <c r="FS11" i="13"/>
  <c r="FQ11" i="13"/>
  <c r="GC7" i="13"/>
  <c r="GB7" i="13"/>
  <c r="GA7" i="13"/>
  <c r="FZ7" i="13"/>
  <c r="FY7" i="13"/>
  <c r="FX7" i="13"/>
  <c r="FW7" i="13"/>
  <c r="FV7" i="13"/>
  <c r="FU7" i="13"/>
  <c r="FT7" i="13"/>
  <c r="FS7" i="13"/>
  <c r="FR7" i="13"/>
  <c r="FQ7" i="13"/>
  <c r="GC11" i="13"/>
  <c r="GD7" i="13" l="1"/>
  <c r="C30" i="11" l="1"/>
  <c r="U36" i="11"/>
  <c r="AR36" i="11"/>
  <c r="L26" i="11"/>
  <c r="A39" i="11"/>
  <c r="E37" i="11"/>
  <c r="BT33" i="11"/>
  <c r="BA39" i="11"/>
  <c r="BN2" i="12"/>
  <c r="BE2" i="12"/>
  <c r="T2" i="12"/>
  <c r="S2" i="12"/>
  <c r="HI67" i="3" l="1"/>
  <c r="HI66" i="3"/>
  <c r="HI65" i="3"/>
  <c r="HI64" i="3"/>
  <c r="HI63" i="3"/>
  <c r="HI62" i="3"/>
  <c r="HI61" i="3"/>
  <c r="HI60" i="3"/>
  <c r="HI59" i="3"/>
  <c r="HI58" i="3"/>
  <c r="HI57" i="3"/>
  <c r="HI56" i="3"/>
  <c r="HI55" i="3"/>
  <c r="HI54" i="3"/>
  <c r="HI53" i="3"/>
  <c r="HI52" i="3"/>
  <c r="HI51" i="3"/>
  <c r="HI50" i="3"/>
  <c r="HI49" i="3"/>
  <c r="HI48" i="3"/>
  <c r="HI47" i="3"/>
  <c r="HI46" i="3"/>
  <c r="HI45" i="3"/>
  <c r="HI44" i="3"/>
  <c r="HI43" i="3"/>
  <c r="HI42" i="3"/>
  <c r="HI41" i="3"/>
  <c r="HI40" i="3"/>
  <c r="HI39" i="3"/>
  <c r="HI38" i="3"/>
  <c r="HI37" i="3"/>
  <c r="HI36" i="3"/>
  <c r="HI35" i="3"/>
  <c r="HI34" i="3"/>
  <c r="HI33" i="3"/>
  <c r="HI32" i="3"/>
  <c r="HI31" i="3"/>
  <c r="HI30" i="3"/>
  <c r="HI29" i="3"/>
  <c r="HI28" i="3"/>
  <c r="HI27" i="3"/>
  <c r="HI26" i="3"/>
  <c r="HI25" i="3"/>
  <c r="HI24" i="3"/>
  <c r="HI23" i="3"/>
  <c r="HI22" i="3"/>
  <c r="HI21" i="3"/>
  <c r="HI20" i="3"/>
  <c r="HI19" i="3"/>
  <c r="HI18" i="3"/>
  <c r="HI17" i="3"/>
  <c r="HI16" i="3"/>
  <c r="HI15" i="3"/>
  <c r="HI14" i="3"/>
  <c r="HI13" i="3"/>
  <c r="HI12" i="3"/>
  <c r="HI11" i="3"/>
  <c r="GD11" i="13" l="1"/>
  <c r="HI68" i="3"/>
  <c r="BG2" i="12" s="1"/>
  <c r="EU11" i="2"/>
  <c r="EU12" i="2"/>
  <c r="EU13" i="2"/>
  <c r="EU14" i="2"/>
  <c r="EU15" i="2"/>
  <c r="EU16" i="2"/>
  <c r="EU17" i="2"/>
  <c r="EU18" i="2"/>
  <c r="EU19" i="2"/>
  <c r="EU20" i="2"/>
  <c r="EU21" i="2"/>
  <c r="EU22" i="2"/>
  <c r="EU23" i="2"/>
  <c r="EU24" i="2"/>
  <c r="EU25" i="2"/>
  <c r="EU26" i="2"/>
  <c r="EU27" i="2"/>
  <c r="EU28" i="2"/>
  <c r="EU29" i="2"/>
  <c r="EU30" i="2"/>
  <c r="EU31" i="2"/>
  <c r="EU32" i="2"/>
  <c r="EU33" i="2"/>
  <c r="EU34" i="2"/>
  <c r="EU35" i="2"/>
  <c r="EU36" i="2"/>
  <c r="EU37" i="2"/>
  <c r="EU38" i="2"/>
  <c r="EU10" i="2"/>
  <c r="FU19" i="5" l="1"/>
  <c r="BF2" i="12" s="1"/>
  <c r="GD12" i="13"/>
  <c r="BH2" i="12" s="1"/>
  <c r="EU40" i="2"/>
  <c r="AE2" i="12" s="1"/>
  <c r="A67" i="3" l="1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3" i="9"/>
  <c r="BH36" i="11" l="1"/>
  <c r="AV33" i="11"/>
  <c r="BB33" i="11"/>
  <c r="A33" i="11"/>
  <c r="CZ67" i="11" l="1"/>
  <c r="CZ69" i="11"/>
  <c r="BC2" i="12"/>
  <c r="BU2" i="12"/>
  <c r="BV2" i="12"/>
  <c r="BZ2" i="12"/>
  <c r="BY2" i="12"/>
  <c r="M2" i="12"/>
  <c r="CX75" i="11"/>
  <c r="A37" i="11" l="1"/>
  <c r="A35" i="11"/>
  <c r="BW2" i="12" l="1"/>
  <c r="FR44" i="6" l="1"/>
  <c r="EN41" i="2"/>
  <c r="FO25" i="13"/>
  <c r="EK71" i="3"/>
  <c r="FP38" i="5"/>
  <c r="C2" i="12"/>
  <c r="GV88" i="6"/>
  <c r="GV87" i="6"/>
  <c r="GV86" i="6"/>
  <c r="GV85" i="6"/>
  <c r="GV84" i="6"/>
  <c r="GV83" i="6"/>
  <c r="GV82" i="6"/>
  <c r="GV81" i="6"/>
  <c r="GV80" i="6"/>
  <c r="GV79" i="6"/>
  <c r="GV78" i="6"/>
  <c r="GV77" i="6"/>
  <c r="GV76" i="6"/>
  <c r="GV75" i="6"/>
  <c r="GV74" i="6"/>
  <c r="GV73" i="6"/>
  <c r="GV72" i="6"/>
  <c r="GV71" i="6"/>
  <c r="GV70" i="6"/>
  <c r="GV69" i="6"/>
  <c r="GV68" i="6"/>
  <c r="GV67" i="6"/>
  <c r="GV66" i="6"/>
  <c r="GV65" i="6"/>
  <c r="GV64" i="6"/>
  <c r="GV63" i="6"/>
  <c r="GV62" i="6"/>
  <c r="GV61" i="6"/>
  <c r="GV60" i="6"/>
  <c r="GV59" i="6"/>
  <c r="GV58" i="6"/>
  <c r="GV57" i="6"/>
  <c r="GV56" i="6"/>
  <c r="GV55" i="6"/>
  <c r="GV54" i="6"/>
  <c r="GV53" i="6"/>
  <c r="GV52" i="6"/>
  <c r="GV51" i="6"/>
  <c r="GV50" i="6"/>
  <c r="GV49" i="6"/>
  <c r="GV48" i="6"/>
  <c r="GV47" i="6"/>
  <c r="GV46" i="6"/>
  <c r="GV45" i="6"/>
  <c r="GV44" i="6"/>
  <c r="GV43" i="6"/>
  <c r="GV42" i="6"/>
  <c r="GV41" i="6"/>
  <c r="GV40" i="6"/>
  <c r="GV39" i="6"/>
  <c r="GV38" i="6"/>
  <c r="GV37" i="6"/>
  <c r="GV36" i="6"/>
  <c r="GV35" i="6"/>
  <c r="GV34" i="6"/>
  <c r="GV33" i="6"/>
  <c r="GV32" i="6"/>
  <c r="GV31" i="6"/>
  <c r="GV30" i="6"/>
  <c r="GV29" i="6"/>
  <c r="GV28" i="6"/>
  <c r="GV27" i="6"/>
  <c r="GV26" i="6"/>
  <c r="GV25" i="6"/>
  <c r="GV24" i="6"/>
  <c r="GV23" i="6"/>
  <c r="GV22" i="6"/>
  <c r="GV21" i="6"/>
  <c r="GV20" i="6"/>
  <c r="GV19" i="6"/>
  <c r="GV18" i="6"/>
  <c r="GV17" i="6"/>
  <c r="GV16" i="6"/>
  <c r="GV15" i="6"/>
  <c r="GV14" i="6"/>
  <c r="GV13" i="6"/>
  <c r="GV12" i="6"/>
  <c r="GV11" i="6"/>
  <c r="GV10" i="6"/>
  <c r="GV9" i="6"/>
  <c r="F2" i="12"/>
  <c r="BT2" i="12" l="1"/>
  <c r="BS2" i="12"/>
  <c r="BR2" i="12"/>
  <c r="BQ2" i="12"/>
  <c r="GW9" i="6" l="1"/>
  <c r="BO2" i="12" s="1"/>
  <c r="A2" i="12"/>
  <c r="BM2" i="12"/>
  <c r="B2" i="12"/>
  <c r="BL2" i="12"/>
  <c r="BK2" i="12"/>
  <c r="BJ2" i="12"/>
  <c r="BI2" i="12"/>
  <c r="BD2" i="12"/>
  <c r="BB2" i="12"/>
  <c r="BA2" i="12"/>
  <c r="ET11" i="2"/>
  <c r="ET12" i="2"/>
  <c r="ET13" i="2"/>
  <c r="ET14" i="2"/>
  <c r="ET15" i="2"/>
  <c r="ET16" i="2"/>
  <c r="ET17" i="2"/>
  <c r="ET18" i="2"/>
  <c r="ET19" i="2"/>
  <c r="ET20" i="2"/>
  <c r="ET21" i="2"/>
  <c r="ET22" i="2"/>
  <c r="ET23" i="2"/>
  <c r="ET24" i="2"/>
  <c r="ET25" i="2"/>
  <c r="ET26" i="2"/>
  <c r="ET27" i="2"/>
  <c r="ET28" i="2"/>
  <c r="ET29" i="2"/>
  <c r="ET30" i="2"/>
  <c r="ET31" i="2"/>
  <c r="ET32" i="2"/>
  <c r="ET33" i="2"/>
  <c r="ET34" i="2"/>
  <c r="ET35" i="2"/>
  <c r="ET36" i="2"/>
  <c r="ET37" i="2"/>
  <c r="ET38" i="2"/>
  <c r="ET39" i="2"/>
  <c r="ET41" i="2"/>
  <c r="ET10" i="2"/>
  <c r="AA2" i="12"/>
  <c r="AG2" i="12" s="1"/>
  <c r="AD2" i="12"/>
  <c r="AV2" i="12" s="1"/>
  <c r="AC2" i="12"/>
  <c r="AQ2" i="12" s="1"/>
  <c r="AB2" i="12"/>
  <c r="AL2" i="12" s="1"/>
  <c r="EO39" i="2"/>
  <c r="EP38" i="2"/>
  <c r="ER11" i="2"/>
  <c r="ER12" i="2"/>
  <c r="ER13" i="2"/>
  <c r="ER14" i="2"/>
  <c r="ER15" i="2"/>
  <c r="ER16" i="2"/>
  <c r="ER17" i="2"/>
  <c r="ER18" i="2"/>
  <c r="ER19" i="2"/>
  <c r="ER20" i="2"/>
  <c r="ER21" i="2"/>
  <c r="ER22" i="2"/>
  <c r="ER23" i="2"/>
  <c r="ER24" i="2"/>
  <c r="ER25" i="2"/>
  <c r="ER26" i="2"/>
  <c r="ER27" i="2"/>
  <c r="ER28" i="2"/>
  <c r="ER29" i="2"/>
  <c r="ER30" i="2"/>
  <c r="ER31" i="2"/>
  <c r="ER32" i="2"/>
  <c r="ER33" i="2"/>
  <c r="ER34" i="2"/>
  <c r="ER35" i="2"/>
  <c r="ER36" i="2"/>
  <c r="ER37" i="2"/>
  <c r="ER38" i="2"/>
  <c r="ER10" i="2"/>
  <c r="EP11" i="2"/>
  <c r="EP12" i="2"/>
  <c r="EP13" i="2"/>
  <c r="EP14" i="2"/>
  <c r="EP15" i="2"/>
  <c r="EP16" i="2"/>
  <c r="EP17" i="2"/>
  <c r="EP18" i="2"/>
  <c r="EP19" i="2"/>
  <c r="EP20" i="2"/>
  <c r="EP21" i="2"/>
  <c r="EP22" i="2"/>
  <c r="EP23" i="2"/>
  <c r="EP24" i="2"/>
  <c r="EP25" i="2"/>
  <c r="EP26" i="2"/>
  <c r="EP27" i="2"/>
  <c r="EP28" i="2"/>
  <c r="EP29" i="2"/>
  <c r="EP30" i="2"/>
  <c r="EP31" i="2"/>
  <c r="EP32" i="2"/>
  <c r="EP33" i="2"/>
  <c r="EP34" i="2"/>
  <c r="EP35" i="2"/>
  <c r="EP36" i="2"/>
  <c r="EP37" i="2"/>
  <c r="EP10" i="2"/>
  <c r="ER40" i="2" l="1"/>
  <c r="EP40" i="2"/>
  <c r="X2" i="12" l="1"/>
  <c r="ES10" i="2"/>
  <c r="EO11" i="2" l="1"/>
  <c r="EO12" i="2"/>
  <c r="EO13" i="2"/>
  <c r="EO14" i="2"/>
  <c r="EO15" i="2"/>
  <c r="EO16" i="2"/>
  <c r="EO17" i="2"/>
  <c r="EO18" i="2"/>
  <c r="EO19" i="2"/>
  <c r="EO20" i="2"/>
  <c r="EO21" i="2"/>
  <c r="EO22" i="2"/>
  <c r="EO23" i="2"/>
  <c r="EO24" i="2"/>
  <c r="EO25" i="2"/>
  <c r="EO26" i="2"/>
  <c r="EO27" i="2"/>
  <c r="EO28" i="2"/>
  <c r="EO29" i="2"/>
  <c r="EO30" i="2"/>
  <c r="EO31" i="2"/>
  <c r="EO32" i="2"/>
  <c r="EO33" i="2"/>
  <c r="EO34" i="2"/>
  <c r="EO35" i="2"/>
  <c r="EO36" i="2"/>
  <c r="EO37" i="2"/>
  <c r="EO38" i="2"/>
  <c r="EO10" i="2"/>
  <c r="EQ11" i="2"/>
  <c r="ES11" i="2"/>
  <c r="EQ12" i="2"/>
  <c r="ES12" i="2"/>
  <c r="EQ13" i="2"/>
  <c r="ES13" i="2"/>
  <c r="EQ14" i="2"/>
  <c r="ES14" i="2"/>
  <c r="EQ15" i="2"/>
  <c r="ES15" i="2"/>
  <c r="EQ16" i="2"/>
  <c r="ES16" i="2"/>
  <c r="EQ17" i="2"/>
  <c r="ES17" i="2"/>
  <c r="EQ18" i="2"/>
  <c r="ES18" i="2"/>
  <c r="EQ19" i="2"/>
  <c r="ES19" i="2"/>
  <c r="EQ20" i="2"/>
  <c r="ES20" i="2"/>
  <c r="EQ21" i="2"/>
  <c r="ES21" i="2"/>
  <c r="EQ22" i="2"/>
  <c r="ES22" i="2"/>
  <c r="EQ23" i="2"/>
  <c r="ES23" i="2"/>
  <c r="EQ24" i="2"/>
  <c r="ES24" i="2"/>
  <c r="EQ25" i="2"/>
  <c r="ES25" i="2"/>
  <c r="EQ26" i="2"/>
  <c r="ES26" i="2"/>
  <c r="EQ27" i="2"/>
  <c r="ES27" i="2"/>
  <c r="EQ28" i="2"/>
  <c r="ES28" i="2"/>
  <c r="EQ29" i="2"/>
  <c r="ES29" i="2"/>
  <c r="EQ30" i="2"/>
  <c r="ES30" i="2"/>
  <c r="EQ31" i="2"/>
  <c r="ES31" i="2"/>
  <c r="EQ32" i="2"/>
  <c r="ES32" i="2"/>
  <c r="EQ33" i="2"/>
  <c r="ES33" i="2"/>
  <c r="EQ34" i="2"/>
  <c r="ES34" i="2"/>
  <c r="EQ35" i="2"/>
  <c r="ES35" i="2"/>
  <c r="EQ36" i="2"/>
  <c r="ES36" i="2"/>
  <c r="EQ37" i="2"/>
  <c r="ES37" i="2"/>
  <c r="EQ38" i="2"/>
  <c r="ES38" i="2"/>
  <c r="EQ10" i="2"/>
  <c r="AN2" i="12" l="1"/>
  <c r="AM2" i="12"/>
  <c r="AO2" i="12"/>
  <c r="AY2" i="12"/>
  <c r="AX2" i="12"/>
  <c r="AW2" i="12"/>
  <c r="AT2" i="12"/>
  <c r="AS2" i="12"/>
  <c r="AR2" i="12"/>
  <c r="AJ2" i="12"/>
  <c r="AI2" i="12"/>
  <c r="AH2" i="12"/>
  <c r="Z2" i="12"/>
  <c r="R2" i="12"/>
  <c r="Y2" i="12" l="1"/>
  <c r="B5" i="12" s="1"/>
  <c r="AB47" i="11"/>
  <c r="O2" i="12" l="1"/>
  <c r="N2" i="12"/>
  <c r="G2" i="12"/>
  <c r="L2" i="12"/>
  <c r="J2" i="12"/>
  <c r="I2" i="12"/>
  <c r="H2" i="12"/>
  <c r="E2" i="12"/>
  <c r="D2" i="12"/>
  <c r="BN1" i="13" l="1"/>
  <c r="BN1" i="3"/>
  <c r="AG39" i="11"/>
  <c r="E39" i="11"/>
  <c r="E35" i="11"/>
  <c r="AU34" i="11"/>
  <c r="AE34" i="11"/>
  <c r="U34" i="11"/>
  <c r="E33" i="11"/>
  <c r="BJ7" i="11"/>
  <c r="BJ5" i="11"/>
  <c r="CX1" i="11"/>
  <c r="BI1" i="6" l="1"/>
  <c r="BN1" i="5"/>
  <c r="BH1" i="2"/>
  <c r="AZ40" i="2"/>
  <c r="ET40" i="2" s="1"/>
  <c r="P2" i="12"/>
  <c r="DA69" i="3" l="1"/>
</calcChain>
</file>

<file path=xl/sharedStrings.xml><?xml version="1.0" encoding="utf-8"?>
<sst xmlns="http://schemas.openxmlformats.org/spreadsheetml/2006/main" count="1041" uniqueCount="799">
  <si>
    <t>01</t>
    <phoneticPr fontId="6"/>
  </si>
  <si>
    <t>新規</t>
    <rPh sb="0" eb="2">
      <t>シンキ</t>
    </rPh>
    <phoneticPr fontId="6"/>
  </si>
  <si>
    <t>02 受付番号※</t>
    <phoneticPr fontId="6"/>
  </si>
  <si>
    <t>04</t>
    <phoneticPr fontId="6"/>
  </si>
  <si>
    <t>法人番号</t>
    <rPh sb="0" eb="2">
      <t>ホウジン</t>
    </rPh>
    <rPh sb="2" eb="4">
      <t>バンゴウ</t>
    </rPh>
    <phoneticPr fontId="6"/>
  </si>
  <si>
    <t>06</t>
    <phoneticPr fontId="6"/>
  </si>
  <si>
    <t>適格組合証明</t>
    <rPh sb="2" eb="4">
      <t>クミアイ</t>
    </rPh>
    <rPh sb="4" eb="6">
      <t>ショウメイ</t>
    </rPh>
    <phoneticPr fontId="6"/>
  </si>
  <si>
    <t>取得年月日</t>
    <rPh sb="0" eb="2">
      <t>シュトク</t>
    </rPh>
    <rPh sb="2" eb="5">
      <t>ネンガッピ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</si>
  <si>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</si>
  <si>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</si>
  <si>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</si>
  <si>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更新</t>
    <rPh sb="0" eb="2">
      <t>コウシン</t>
    </rPh>
    <phoneticPr fontId="6"/>
  </si>
  <si>
    <t>03 業者コード</t>
    <rPh sb="3" eb="5">
      <t>ギョウシャ</t>
    </rPh>
    <phoneticPr fontId="6"/>
  </si>
  <si>
    <t>05</t>
    <phoneticPr fontId="6"/>
  </si>
  <si>
    <t>建設業許可番号</t>
    <rPh sb="0" eb="3">
      <t>ケンセツギョウ</t>
    </rPh>
    <rPh sb="3" eb="5">
      <t>キョカ</t>
    </rPh>
    <rPh sb="5" eb="7">
      <t>バンゴウ</t>
    </rPh>
    <phoneticPr fontId="6"/>
  </si>
  <si>
    <t>-</t>
  </si>
  <si>
    <t>番号</t>
    <rPh sb="0" eb="2">
      <t>バンゴウ</t>
    </rPh>
    <phoneticPr fontId="6"/>
  </si>
  <si>
    <t>号</t>
    <rPh sb="0" eb="1">
      <t>ゴウ</t>
    </rPh>
    <phoneticPr fontId="6"/>
  </si>
  <si>
    <t>注）05については建設工事に係る競争について申請する場合に記入する。</t>
    <phoneticPr fontId="6"/>
  </si>
  <si>
    <t>令和</t>
    <rPh sb="0" eb="2">
      <t>レイワ</t>
    </rPh>
    <phoneticPr fontId="6"/>
  </si>
  <si>
    <t>殿</t>
    <phoneticPr fontId="6"/>
  </si>
  <si>
    <t>07</t>
    <phoneticPr fontId="6"/>
  </si>
  <si>
    <t>本社（店）郵便番号</t>
  </si>
  <si>
    <t>都道府県</t>
    <rPh sb="0" eb="4">
      <t>トドウフケン</t>
    </rPh>
    <phoneticPr fontId="6"/>
  </si>
  <si>
    <t>市区町村</t>
    <rPh sb="0" eb="2">
      <t>シク</t>
    </rPh>
    <rPh sb="2" eb="4">
      <t>チョウソン</t>
    </rPh>
    <phoneticPr fontId="6"/>
  </si>
  <si>
    <t>町名番地</t>
    <rPh sb="0" eb="2">
      <t>チョウメイ</t>
    </rPh>
    <rPh sb="2" eb="4">
      <t>バンチ</t>
    </rPh>
    <phoneticPr fontId="6"/>
  </si>
  <si>
    <t>08</t>
    <phoneticPr fontId="6"/>
  </si>
  <si>
    <t>本社（店）住所</t>
  </si>
  <si>
    <t>フリガナ</t>
    <phoneticPr fontId="6"/>
  </si>
  <si>
    <t>略号</t>
    <rPh sb="0" eb="2">
      <t>リャクゴウ</t>
    </rPh>
    <phoneticPr fontId="6"/>
  </si>
  <si>
    <t>09</t>
    <phoneticPr fontId="6"/>
  </si>
  <si>
    <t>商号又は名称</t>
  </si>
  <si>
    <t>（</t>
    <phoneticPr fontId="6"/>
  </si>
  <si>
    <t>）</t>
    <phoneticPr fontId="6"/>
  </si>
  <si>
    <t>10</t>
    <phoneticPr fontId="6"/>
  </si>
  <si>
    <t>代表者役職</t>
    <rPh sb="0" eb="3">
      <t>ダイヒョウシャ</t>
    </rPh>
    <phoneticPr fontId="6"/>
  </si>
  <si>
    <t>セイ</t>
    <phoneticPr fontId="6"/>
  </si>
  <si>
    <t>：</t>
    <phoneticPr fontId="6"/>
  </si>
  <si>
    <t>メイ</t>
    <phoneticPr fontId="6"/>
  </si>
  <si>
    <t>11</t>
    <phoneticPr fontId="6"/>
  </si>
  <si>
    <t>代表者氏名</t>
  </si>
  <si>
    <t>姓</t>
    <rPh sb="0" eb="1">
      <t>セイ</t>
    </rPh>
    <phoneticPr fontId="6"/>
  </si>
  <si>
    <t>名</t>
    <rPh sb="0" eb="1">
      <t>メイ</t>
    </rPh>
    <phoneticPr fontId="6"/>
  </si>
  <si>
    <t>12</t>
    <phoneticPr fontId="6"/>
  </si>
  <si>
    <t>本社（店）電話番号</t>
  </si>
  <si>
    <t>-</t>
    <phoneticPr fontId="6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</si>
  <si>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6"/>
  </si>
  <si>
    <t>13</t>
    <phoneticPr fontId="6"/>
  </si>
  <si>
    <t>担当者</t>
    <phoneticPr fontId="6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</si>
  <si>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6"/>
  </si>
  <si>
    <t>14</t>
    <phoneticPr fontId="6"/>
  </si>
  <si>
    <t>担当者郵便番号</t>
    <rPh sb="0" eb="3">
      <t>タントウシャ</t>
    </rPh>
    <phoneticPr fontId="6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</si>
  <si>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6"/>
  </si>
  <si>
    <t>15</t>
    <phoneticPr fontId="6"/>
  </si>
  <si>
    <t>担当者住所</t>
    <rPh sb="0" eb="3">
      <t>タントウシャ</t>
    </rPh>
    <rPh sb="3" eb="5">
      <t>ジュウショ</t>
    </rPh>
    <phoneticPr fontId="6"/>
  </si>
  <si>
    <t>16</t>
    <phoneticPr fontId="6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</si>
  <si>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</si>
  <si>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</si>
  <si>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6"/>
  </si>
  <si>
    <t>17</t>
    <phoneticPr fontId="6"/>
  </si>
  <si>
    <t>担当者メールアドレス</t>
    <rPh sb="0" eb="3">
      <t>タントウシャ</t>
    </rPh>
    <phoneticPr fontId="6"/>
  </si>
  <si>
    <t>＠</t>
    <phoneticPr fontId="6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</si>
  <si>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6"/>
  </si>
  <si>
    <t>18</t>
    <phoneticPr fontId="6"/>
  </si>
  <si>
    <t>申請代理人氏名</t>
    <rPh sb="0" eb="2">
      <t>シンセイ</t>
    </rPh>
    <rPh sb="2" eb="5">
      <t>ダイリニン</t>
    </rPh>
    <rPh sb="5" eb="7">
      <t>シメイ</t>
    </rPh>
    <phoneticPr fontId="6"/>
  </si>
  <si>
    <t>行政書士登録番号</t>
    <rPh sb="0" eb="4">
      <t>ギョウセイショシ</t>
    </rPh>
    <rPh sb="4" eb="6">
      <t>トウロク</t>
    </rPh>
    <rPh sb="6" eb="8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</si>
  <si>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</si>
  <si>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</si>
  <si>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</si>
  <si>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メールアドレス</t>
    <phoneticPr fontId="6"/>
  </si>
  <si>
    <t>19</t>
    <phoneticPr fontId="6"/>
  </si>
  <si>
    <t>外資状況</t>
  </si>
  <si>
    <t>１</t>
    <phoneticPr fontId="6"/>
  </si>
  <si>
    <t>外資なし</t>
    <rPh sb="0" eb="2">
      <t>ガイシ</t>
    </rPh>
    <phoneticPr fontId="6"/>
  </si>
  <si>
    <t>２</t>
    <phoneticPr fontId="6"/>
  </si>
  <si>
    <t>外国籍会社</t>
    <rPh sb="0" eb="2">
      <t>ガイコク</t>
    </rPh>
    <rPh sb="2" eb="3">
      <t>セキ</t>
    </rPh>
    <rPh sb="3" eb="5">
      <t>カイシャ</t>
    </rPh>
    <phoneticPr fontId="6"/>
  </si>
  <si>
    <t>３</t>
    <phoneticPr fontId="6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</si>
  <si>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6"/>
  </si>
  <si>
    <t>４</t>
    <phoneticPr fontId="6"/>
  </si>
  <si>
    <t>［ 国名 ：</t>
    <phoneticPr fontId="6"/>
  </si>
  <si>
    <t xml:space="preserve"> ］</t>
  </si>
  <si>
    <t>（ 外資比率 ： １００％ ）</t>
  </si>
  <si>
    <t>（ 外資比率 ：</t>
    <phoneticPr fontId="6"/>
  </si>
  <si>
    <t>％ ）</t>
  </si>
  <si>
    <t>20</t>
    <phoneticPr fontId="6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</si>
  <si>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</si>
  <si>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</si>
  <si>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6"/>
  </si>
  <si>
    <t>ヶ月）</t>
    <rPh sb="1" eb="2">
      <t>ゲツ</t>
    </rPh>
    <phoneticPr fontId="6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</si>
  <si>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6"/>
  </si>
  <si>
    <t>21</t>
    <phoneticPr fontId="6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</si>
  <si>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6"/>
  </si>
  <si>
    <t>①技術職員</t>
    <rPh sb="1" eb="3">
      <t>ギジュツ</t>
    </rPh>
    <rPh sb="3" eb="5">
      <t>ショクイン</t>
    </rPh>
    <phoneticPr fontId="6"/>
  </si>
  <si>
    <t>②事務職員</t>
    <rPh sb="1" eb="3">
      <t>ジム</t>
    </rPh>
    <rPh sb="3" eb="5">
      <t>ショクイン</t>
    </rPh>
    <phoneticPr fontId="6"/>
  </si>
  <si>
    <t>③その他の職員</t>
    <rPh sb="3" eb="4">
      <t>タ</t>
    </rPh>
    <rPh sb="5" eb="7">
      <t>ショクイン</t>
    </rPh>
    <phoneticPr fontId="6"/>
  </si>
  <si>
    <t>④合計</t>
    <rPh sb="1" eb="3">
      <t>ゴウケイ</t>
    </rPh>
    <phoneticPr fontId="6"/>
  </si>
  <si>
    <t>⑤役職員等（④の内数）</t>
    <rPh sb="1" eb="4">
      <t>ヤクショクイン</t>
    </rPh>
    <rPh sb="4" eb="5">
      <t>トウ</t>
    </rPh>
    <rPh sb="8" eb="10">
      <t>ウチスウ</t>
    </rPh>
    <phoneticPr fontId="6"/>
  </si>
  <si>
    <t>22</t>
    <phoneticPr fontId="6"/>
  </si>
  <si>
    <t>設立年月日（和暦）</t>
    <rPh sb="0" eb="2">
      <t>セツリツ</t>
    </rPh>
    <rPh sb="2" eb="5">
      <t>ネンガッピ</t>
    </rPh>
    <rPh sb="6" eb="8">
      <t>ワレキ</t>
    </rPh>
    <phoneticPr fontId="6"/>
  </si>
  <si>
    <t>月</t>
    <rPh sb="0" eb="1">
      <t>ガツ</t>
    </rPh>
    <phoneticPr fontId="6"/>
  </si>
  <si>
    <t>23</t>
    <phoneticPr fontId="6"/>
  </si>
  <si>
    <t>みなし大企業</t>
    <rPh sb="3" eb="6">
      <t>ダイキギョウ</t>
    </rPh>
    <phoneticPr fontId="6"/>
  </si>
  <si>
    <t>下記のいずれかに該当する</t>
    <rPh sb="0" eb="2">
      <t>カキ</t>
    </rPh>
    <rPh sb="8" eb="10">
      <t>ガイトウ</t>
    </rPh>
    <phoneticPr fontId="6"/>
  </si>
  <si>
    <t>該当しない</t>
    <rPh sb="0" eb="2">
      <t>ガイトウ</t>
    </rPh>
    <phoneticPr fontId="6"/>
  </si>
  <si>
    <t>・</t>
    <phoneticPr fontId="6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</si>
  <si>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6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</si>
  <si>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6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</si>
  <si>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6"/>
  </si>
  <si>
    <t>※欄については、記載しないこと。</t>
    <phoneticPr fontId="6"/>
  </si>
  <si>
    <t>※受付番号</t>
  </si>
  <si>
    <t>※業者コ－ド</t>
  </si>
  <si>
    <t>競争参加資格希望工種表</t>
    <phoneticPr fontId="6"/>
  </si>
  <si>
    <t>①　建設工事の許可業種区分</t>
    <rPh sb="2" eb="4">
      <t>ケンセツ</t>
    </rPh>
    <rPh sb="4" eb="6">
      <t>コウジ</t>
    </rPh>
    <rPh sb="7" eb="9">
      <t>キョカ</t>
    </rPh>
    <rPh sb="9" eb="11">
      <t>ギョウシュ</t>
    </rPh>
    <rPh sb="11" eb="13">
      <t>クブン</t>
    </rPh>
    <phoneticPr fontId="6"/>
  </si>
  <si>
    <t>②</t>
    <phoneticPr fontId="6"/>
  </si>
  <si>
    <t>年間平均
完成工事高</t>
    <phoneticPr fontId="6"/>
  </si>
  <si>
    <t>③　競争参加資格希望工種区分</t>
    <rPh sb="2" eb="4">
      <t>キョウソウ</t>
    </rPh>
    <rPh sb="4" eb="6">
      <t>サンカ</t>
    </rPh>
    <rPh sb="6" eb="8">
      <t>シカク</t>
    </rPh>
    <rPh sb="8" eb="10">
      <t>キボウ</t>
    </rPh>
    <rPh sb="10" eb="12">
      <t>コウシュ</t>
    </rPh>
    <rPh sb="12" eb="14">
      <t>クブン</t>
    </rPh>
    <phoneticPr fontId="6"/>
  </si>
  <si>
    <t>④総合
評定値</t>
    <rPh sb="1" eb="3">
      <t>ソウゴウ</t>
    </rPh>
    <rPh sb="4" eb="7">
      <t>ヒョウテイチ</t>
    </rPh>
    <phoneticPr fontId="6"/>
  </si>
  <si>
    <t>24</t>
    <phoneticPr fontId="6"/>
  </si>
  <si>
    <t>許可状況
(○を記載)</t>
    <rPh sb="0" eb="2">
      <t>キョカ</t>
    </rPh>
    <rPh sb="2" eb="4">
      <t>ジョウキョウ</t>
    </rPh>
    <rPh sb="8" eb="10">
      <t>キサイ</t>
    </rPh>
    <phoneticPr fontId="6"/>
  </si>
  <si>
    <t>業種</t>
    <rPh sb="0" eb="2">
      <t>ギョウシュ</t>
    </rPh>
    <phoneticPr fontId="6"/>
  </si>
  <si>
    <t>許可区分</t>
    <rPh sb="0" eb="2">
      <t>キョカ</t>
    </rPh>
    <rPh sb="2" eb="4">
      <t>クブン</t>
    </rPh>
    <phoneticPr fontId="6"/>
  </si>
  <si>
    <t>02</t>
    <phoneticPr fontId="6"/>
  </si>
  <si>
    <t>03</t>
    <phoneticPr fontId="6"/>
  </si>
  <si>
    <t>（千円）</t>
  </si>
  <si>
    <t>建設工事の許可業種等</t>
    <rPh sb="0" eb="2">
      <t>ケンセツ</t>
    </rPh>
    <rPh sb="2" eb="4">
      <t>コウジ</t>
    </rPh>
    <rPh sb="5" eb="7">
      <t>キョカ</t>
    </rPh>
    <rPh sb="7" eb="9">
      <t>ギョウシュ</t>
    </rPh>
    <rPh sb="9" eb="10">
      <t>トウ</t>
    </rPh>
    <phoneticPr fontId="6"/>
  </si>
  <si>
    <t>土木一式工事</t>
    <phoneticPr fontId="6"/>
  </si>
  <si>
    <t>建築一式工事</t>
    <phoneticPr fontId="6"/>
  </si>
  <si>
    <t>大工工事</t>
    <phoneticPr fontId="6"/>
  </si>
  <si>
    <t>左官工事</t>
    <phoneticPr fontId="6"/>
  </si>
  <si>
    <t>とび・土工・コンクリート工事</t>
    <phoneticPr fontId="6"/>
  </si>
  <si>
    <t>石工事</t>
    <phoneticPr fontId="6"/>
  </si>
  <si>
    <t>屋根工事</t>
    <phoneticPr fontId="6"/>
  </si>
  <si>
    <t>電気工事</t>
    <phoneticPr fontId="6"/>
  </si>
  <si>
    <t>管工事</t>
    <phoneticPr fontId="6"/>
  </si>
  <si>
    <t>タイル・れんが・ブロック工事</t>
    <phoneticPr fontId="6"/>
  </si>
  <si>
    <t>鋼構造物工事</t>
    <phoneticPr fontId="6"/>
  </si>
  <si>
    <t>鉄筋工事</t>
    <phoneticPr fontId="6"/>
  </si>
  <si>
    <t>舗装工事</t>
    <phoneticPr fontId="6"/>
  </si>
  <si>
    <t>しゅんせつ工事</t>
    <phoneticPr fontId="6"/>
  </si>
  <si>
    <t>板金工事</t>
    <phoneticPr fontId="6"/>
  </si>
  <si>
    <t>ガラス工事</t>
    <phoneticPr fontId="6"/>
  </si>
  <si>
    <t>塗装工事</t>
    <phoneticPr fontId="6"/>
  </si>
  <si>
    <t>防水工事</t>
    <phoneticPr fontId="6"/>
  </si>
  <si>
    <t>内装仕上工事</t>
    <phoneticPr fontId="6"/>
  </si>
  <si>
    <t>機械器具設置工事</t>
    <phoneticPr fontId="6"/>
  </si>
  <si>
    <t>熱絶縁工事</t>
    <phoneticPr fontId="6"/>
  </si>
  <si>
    <t>電気通信工事</t>
    <phoneticPr fontId="6"/>
  </si>
  <si>
    <t>造園工事</t>
    <phoneticPr fontId="6"/>
  </si>
  <si>
    <t>さく井工事</t>
    <rPh sb="2" eb="3">
      <t>イ</t>
    </rPh>
    <rPh sb="3" eb="5">
      <t>コウジ</t>
    </rPh>
    <phoneticPr fontId="6"/>
  </si>
  <si>
    <t>建具工事</t>
    <phoneticPr fontId="6"/>
  </si>
  <si>
    <t>水道施設工事</t>
    <phoneticPr fontId="6"/>
  </si>
  <si>
    <t>消防施設工事</t>
    <phoneticPr fontId="6"/>
  </si>
  <si>
    <t>清掃施設工事</t>
    <phoneticPr fontId="6"/>
  </si>
  <si>
    <t>解体工事</t>
    <phoneticPr fontId="6"/>
  </si>
  <si>
    <t>その他</t>
  </si>
  <si>
    <t>合計</t>
  </si>
  <si>
    <t>（注）完成工事高については、消費税を含まない金額を記載すること。</t>
  </si>
  <si>
    <t>※ 受付番号</t>
  </si>
  <si>
    <t>※ 業者コ－ド</t>
  </si>
  <si>
    <t>／</t>
    <phoneticPr fontId="6"/>
  </si>
  <si>
    <t>頁</t>
    <rPh sb="0" eb="1">
      <t>ページ</t>
    </rPh>
    <phoneticPr fontId="6"/>
  </si>
  <si>
    <t>競争参加資格希望業種表・経営状況調査表（測量・建設コンサルタント等）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ギョウシュ</t>
    </rPh>
    <rPh sb="10" eb="11">
      <t>ヒョウ</t>
    </rPh>
    <rPh sb="12" eb="14">
      <t>ケイエイ</t>
    </rPh>
    <rPh sb="14" eb="16">
      <t>ジョウキョウ</t>
    </rPh>
    <rPh sb="16" eb="18">
      <t>チョウサ</t>
    </rPh>
    <rPh sb="18" eb="19">
      <t>ヒョウ</t>
    </rPh>
    <rPh sb="20" eb="22">
      <t>ソクリョウ</t>
    </rPh>
    <rPh sb="23" eb="25">
      <t>ケンセツ</t>
    </rPh>
    <rPh sb="32" eb="33">
      <t>トウ</t>
    </rPh>
    <phoneticPr fontId="6"/>
  </si>
  <si>
    <t>測量等実績高</t>
    <rPh sb="0" eb="2">
      <t>ソクリョウ</t>
    </rPh>
    <rPh sb="2" eb="3">
      <t>トウ</t>
    </rPh>
    <rPh sb="3" eb="5">
      <t>ジッセキ</t>
    </rPh>
    <rPh sb="5" eb="6">
      <t>タカ</t>
    </rPh>
    <phoneticPr fontId="6"/>
  </si>
  <si>
    <t>①　競争参加資格希望業種区分</t>
    <phoneticPr fontId="6"/>
  </si>
  <si>
    <t>② 直 前 々 年 度 分 決 算</t>
    <phoneticPr fontId="6"/>
  </si>
  <si>
    <t>③  直 前 年 度 分 決 算</t>
    <phoneticPr fontId="6"/>
  </si>
  <si>
    <t>月から</t>
    <phoneticPr fontId="6"/>
  </si>
  <si>
    <t>④</t>
  </si>
  <si>
    <t>前  ２   ヶ   年  間  の</t>
    <phoneticPr fontId="6"/>
  </si>
  <si>
    <t>業種名</t>
    <rPh sb="0" eb="2">
      <t>ギョウシュ</t>
    </rPh>
    <rPh sb="2" eb="3">
      <t>メイ</t>
    </rPh>
    <phoneticPr fontId="6"/>
  </si>
  <si>
    <t>コード</t>
    <phoneticPr fontId="6"/>
  </si>
  <si>
    <t>月まで</t>
    <phoneticPr fontId="6"/>
  </si>
  <si>
    <t>平  均  実  績  高</t>
    <phoneticPr fontId="6"/>
  </si>
  <si>
    <t>そ         の         他</t>
    <phoneticPr fontId="6"/>
  </si>
  <si>
    <t>合                 計</t>
  </si>
  <si>
    <t>土地家屋調査士</t>
    <rPh sb="0" eb="2">
      <t>トチ</t>
    </rPh>
    <rPh sb="2" eb="4">
      <t>カオク</t>
    </rPh>
    <rPh sb="4" eb="7">
      <t>チョウサシ</t>
    </rPh>
    <phoneticPr fontId="6"/>
  </si>
  <si>
    <t>司法書士</t>
    <rPh sb="0" eb="4">
      <t>シホウショシ</t>
    </rPh>
    <phoneticPr fontId="6"/>
  </si>
  <si>
    <t>自己資本額</t>
    <rPh sb="0" eb="2">
      <t>ジコ</t>
    </rPh>
    <rPh sb="2" eb="5">
      <t>シホンガク</t>
    </rPh>
    <phoneticPr fontId="6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</si>
  <si>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6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</si>
  <si>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</si>
  <si>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6"/>
  </si>
  <si>
    <t>区　　　　　分</t>
    <rPh sb="0" eb="1">
      <t>ク</t>
    </rPh>
    <rPh sb="6" eb="7">
      <t>ブン</t>
    </rPh>
    <phoneticPr fontId="6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</si>
  <si>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6"/>
  </si>
  <si>
    <t>①</t>
  </si>
  <si>
    <t>株主資本</t>
    <rPh sb="0" eb="2">
      <t>カブヌシ</t>
    </rPh>
    <rPh sb="2" eb="4">
      <t>シホン</t>
    </rPh>
    <phoneticPr fontId="20"/>
  </si>
  <si>
    <t>①</t>
    <phoneticPr fontId="20"/>
  </si>
  <si>
    <t>流 動 資 産</t>
    <phoneticPr fontId="20"/>
  </si>
  <si>
    <t>（a）</t>
    <phoneticPr fontId="20"/>
  </si>
  <si>
    <t>（千円）</t>
    <rPh sb="1" eb="3">
      <t>センエン</t>
    </rPh>
    <phoneticPr fontId="6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</si>
  <si>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6"/>
  </si>
  <si>
    <t>②</t>
    <phoneticPr fontId="20"/>
  </si>
  <si>
    <t>流 動 負 債</t>
    <phoneticPr fontId="20"/>
  </si>
  <si>
    <t>（b）</t>
    <phoneticPr fontId="6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</si>
  <si>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</si>
  <si>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0"/>
  </si>
  <si>
    <t>③</t>
    <phoneticPr fontId="6"/>
  </si>
  <si>
    <t>流動比率</t>
  </si>
  <si>
    <t>（a/b×100）</t>
    <phoneticPr fontId="6"/>
  </si>
  <si>
    <t>（％）</t>
  </si>
  <si>
    <t>③</t>
  </si>
  <si>
    <t>新株予約権</t>
    <rPh sb="0" eb="2">
      <t>シンカブ</t>
    </rPh>
    <rPh sb="2" eb="5">
      <t>ヨヤクケン</t>
    </rPh>
    <phoneticPr fontId="20"/>
  </si>
  <si>
    <t>計</t>
  </si>
  <si>
    <t>登録を受けている事業</t>
    <rPh sb="0" eb="2">
      <t>トウロク</t>
    </rPh>
    <rPh sb="3" eb="4">
      <t>ウ</t>
    </rPh>
    <rPh sb="8" eb="10">
      <t>ジギョウ</t>
    </rPh>
    <phoneticPr fontId="6"/>
  </si>
  <si>
    <t>登録事業名</t>
    <rPh sb="0" eb="2">
      <t>トウロク</t>
    </rPh>
    <rPh sb="2" eb="4">
      <t>ジギョウ</t>
    </rPh>
    <rPh sb="4" eb="5">
      <t>メイ</t>
    </rPh>
    <phoneticPr fontId="6"/>
  </si>
  <si>
    <t>登録番号</t>
    <rPh sb="0" eb="2">
      <t>トウロク</t>
    </rPh>
    <rPh sb="2" eb="4">
      <t>バンゴウ</t>
    </rPh>
    <phoneticPr fontId="6"/>
  </si>
  <si>
    <t>登録年月日</t>
    <rPh sb="0" eb="2">
      <t>トウロク</t>
    </rPh>
    <rPh sb="2" eb="5">
      <t>ネンガッピ</t>
    </rPh>
    <phoneticPr fontId="6"/>
  </si>
  <si>
    <t>測量業者</t>
    <rPh sb="0" eb="2">
      <t>ソクリョウ</t>
    </rPh>
    <rPh sb="2" eb="4">
      <t>ギョウシャ</t>
    </rPh>
    <phoneticPr fontId="6"/>
  </si>
  <si>
    <t>第</t>
    <rPh sb="0" eb="1">
      <t>ダイ</t>
    </rPh>
    <phoneticPr fontId="6"/>
  </si>
  <si>
    <t>昭和</t>
    <rPh sb="0" eb="2">
      <t>ショウワ</t>
    </rPh>
    <phoneticPr fontId="6"/>
  </si>
  <si>
    <t>日</t>
    <rPh sb="0" eb="1">
      <t>ヒ</t>
    </rPh>
    <phoneticPr fontId="6"/>
  </si>
  <si>
    <t>建築士事務所</t>
    <rPh sb="0" eb="3">
      <t>ケンチクシ</t>
    </rPh>
    <rPh sb="3" eb="6">
      <t>ジムショ</t>
    </rPh>
    <phoneticPr fontId="6"/>
  </si>
  <si>
    <t>建設コンサルタント</t>
    <rPh sb="0" eb="2">
      <t>ケンセツ</t>
    </rPh>
    <phoneticPr fontId="6"/>
  </si>
  <si>
    <t>地質調査業者</t>
    <rPh sb="0" eb="2">
      <t>チシツ</t>
    </rPh>
    <rPh sb="2" eb="4">
      <t>チョウサ</t>
    </rPh>
    <rPh sb="4" eb="6">
      <t>ギョウシャ</t>
    </rPh>
    <phoneticPr fontId="6"/>
  </si>
  <si>
    <t>補償コンサルタント</t>
    <rPh sb="0" eb="2">
      <t>ホショウ</t>
    </rPh>
    <phoneticPr fontId="6"/>
  </si>
  <si>
    <t>不動産鑑定業者</t>
    <rPh sb="0" eb="3">
      <t>フドウサン</t>
    </rPh>
    <rPh sb="3" eb="5">
      <t>カンテイ</t>
    </rPh>
    <rPh sb="5" eb="7">
      <t>ギョウシャ</t>
    </rPh>
    <phoneticPr fontId="6"/>
  </si>
  <si>
    <t>計量証明事業者</t>
    <rPh sb="0" eb="2">
      <t>ケイリョウ</t>
    </rPh>
    <rPh sb="2" eb="4">
      <t>ショウメイ</t>
    </rPh>
    <rPh sb="4" eb="7">
      <t>ジギョウシャ</t>
    </rPh>
    <phoneticPr fontId="6"/>
  </si>
  <si>
    <t>営業年数の詳細</t>
    <rPh sb="0" eb="2">
      <t>エイギョウ</t>
    </rPh>
    <rPh sb="2" eb="4">
      <t>ネンスウ</t>
    </rPh>
    <rPh sb="5" eb="7">
      <t>ショウサイ</t>
    </rPh>
    <phoneticPr fontId="6"/>
  </si>
  <si>
    <t>①</t>
    <phoneticPr fontId="6"/>
  </si>
  <si>
    <t>創業</t>
    <rPh sb="0" eb="2">
      <t>ソウギョウ</t>
    </rPh>
    <phoneticPr fontId="6"/>
  </si>
  <si>
    <t>休業期間又は</t>
    <rPh sb="0" eb="2">
      <t>キュウギョウ</t>
    </rPh>
    <rPh sb="2" eb="4">
      <t>キカン</t>
    </rPh>
    <rPh sb="4" eb="5">
      <t>マタ</t>
    </rPh>
    <phoneticPr fontId="6"/>
  </si>
  <si>
    <t>から</t>
    <phoneticPr fontId="6"/>
  </si>
  <si>
    <t>転（廃）業の期間</t>
    <phoneticPr fontId="6"/>
  </si>
  <si>
    <t>まで</t>
    <phoneticPr fontId="6"/>
  </si>
  <si>
    <t>現組織への変更</t>
    <rPh sb="0" eb="3">
      <t>ゲンソシキ</t>
    </rPh>
    <rPh sb="5" eb="7">
      <t>ヘンコウ</t>
    </rPh>
    <phoneticPr fontId="6"/>
  </si>
  <si>
    <t>④</t>
    <phoneticPr fontId="6"/>
  </si>
  <si>
    <t>営業年数</t>
    <rPh sb="0" eb="2">
      <t>エイギョウ</t>
    </rPh>
    <rPh sb="2" eb="4">
      <t>ネンスウ</t>
    </rPh>
    <phoneticPr fontId="6"/>
  </si>
  <si>
    <t>資格の
種類</t>
    <rPh sb="0" eb="2">
      <t>シカク</t>
    </rPh>
    <rPh sb="4" eb="6">
      <t>シュルイ</t>
    </rPh>
    <phoneticPr fontId="6"/>
  </si>
  <si>
    <t>物品の製造</t>
    <rPh sb="0" eb="2">
      <t>ブッピン</t>
    </rPh>
    <rPh sb="3" eb="5">
      <t>セイゾウ</t>
    </rPh>
    <phoneticPr fontId="6"/>
  </si>
  <si>
    <t>物品の販売</t>
    <rPh sb="0" eb="2">
      <t>ブッピン</t>
    </rPh>
    <rPh sb="3" eb="5">
      <t>ハンバイ</t>
    </rPh>
    <phoneticPr fontId="6"/>
  </si>
  <si>
    <t>物品の買受け</t>
    <rPh sb="0" eb="2">
      <t>ブッピン</t>
    </rPh>
    <rPh sb="3" eb="4">
      <t>カ</t>
    </rPh>
    <rPh sb="4" eb="5">
      <t>ウ</t>
    </rPh>
    <phoneticPr fontId="6"/>
  </si>
  <si>
    <t>営業品目</t>
    <rPh sb="0" eb="2">
      <t>エイギョウ</t>
    </rPh>
    <rPh sb="2" eb="4">
      <t>ヒンモク</t>
    </rPh>
    <phoneticPr fontId="6"/>
  </si>
  <si>
    <t>○</t>
    <phoneticPr fontId="6"/>
  </si>
  <si>
    <t>明治</t>
    <rPh sb="0" eb="2">
      <t>メイジ</t>
    </rPh>
    <phoneticPr fontId="6"/>
  </si>
  <si>
    <t>株</t>
    <rPh sb="0" eb="1">
      <t>カブ</t>
    </rPh>
    <phoneticPr fontId="6"/>
  </si>
  <si>
    <t>大正</t>
    <rPh sb="0" eb="2">
      <t>タイショウ</t>
    </rPh>
    <phoneticPr fontId="6"/>
  </si>
  <si>
    <t>有</t>
    <rPh sb="0" eb="1">
      <t>ユウ</t>
    </rPh>
    <phoneticPr fontId="6"/>
  </si>
  <si>
    <t>資</t>
    <rPh sb="0" eb="1">
      <t>シ</t>
    </rPh>
    <phoneticPr fontId="6"/>
  </si>
  <si>
    <t>平成</t>
    <rPh sb="0" eb="2">
      <t>ヘイセイ</t>
    </rPh>
    <phoneticPr fontId="6"/>
  </si>
  <si>
    <t>名</t>
    <rPh sb="0" eb="1">
      <t>ナ</t>
    </rPh>
    <phoneticPr fontId="6"/>
  </si>
  <si>
    <t>同</t>
    <rPh sb="0" eb="1">
      <t>オナ</t>
    </rPh>
    <phoneticPr fontId="6"/>
  </si>
  <si>
    <t>業</t>
    <rPh sb="0" eb="1">
      <t>ギョウ</t>
    </rPh>
    <phoneticPr fontId="6"/>
  </si>
  <si>
    <t>企</t>
    <rPh sb="0" eb="1">
      <t>キ</t>
    </rPh>
    <phoneticPr fontId="6"/>
  </si>
  <si>
    <t>合</t>
    <rPh sb="0" eb="1">
      <t>ゴウ</t>
    </rPh>
    <phoneticPr fontId="6"/>
  </si>
  <si>
    <t>責</t>
    <rPh sb="0" eb="1">
      <t>セキ</t>
    </rPh>
    <phoneticPr fontId="6"/>
  </si>
  <si>
    <t>共</t>
    <rPh sb="0" eb="1">
      <t>トモ</t>
    </rPh>
    <phoneticPr fontId="6"/>
  </si>
  <si>
    <t>一財</t>
    <rPh sb="0" eb="1">
      <t>イチ</t>
    </rPh>
    <phoneticPr fontId="6"/>
  </si>
  <si>
    <t>一社</t>
    <rPh sb="0" eb="1">
      <t>イチ</t>
    </rPh>
    <phoneticPr fontId="6"/>
  </si>
  <si>
    <t>公財</t>
    <rPh sb="0" eb="1">
      <t>オオヤケ</t>
    </rPh>
    <phoneticPr fontId="6"/>
  </si>
  <si>
    <t>公社</t>
    <rPh sb="0" eb="2">
      <t>コウシャ</t>
    </rPh>
    <phoneticPr fontId="6"/>
  </si>
  <si>
    <t>特財</t>
    <rPh sb="0" eb="1">
      <t>トク</t>
    </rPh>
    <rPh sb="1" eb="2">
      <t>ザイ</t>
    </rPh>
    <phoneticPr fontId="6"/>
  </si>
  <si>
    <t>特社</t>
    <rPh sb="0" eb="1">
      <t>トク</t>
    </rPh>
    <rPh sb="1" eb="2">
      <t>シャ</t>
    </rPh>
    <phoneticPr fontId="6"/>
  </si>
  <si>
    <t>伊丹市長</t>
    <rPh sb="0" eb="4">
      <t>イタミシチョウ</t>
    </rPh>
    <phoneticPr fontId="6"/>
  </si>
  <si>
    <t>令和６・７・８年度において、</t>
    <rPh sb="0" eb="2">
      <t>レイワ</t>
    </rPh>
    <phoneticPr fontId="6"/>
  </si>
  <si>
    <t>伊丹市</t>
    <rPh sb="0" eb="3">
      <t>イタミシ</t>
    </rPh>
    <phoneticPr fontId="6"/>
  </si>
  <si>
    <t>総合商品</t>
  </si>
  <si>
    <t>飲食料品</t>
  </si>
  <si>
    <t>織物・衣料品・裁縫材料</t>
  </si>
  <si>
    <t>衣料雑貨・アクセサリー</t>
  </si>
  <si>
    <t>日用品雑貨</t>
  </si>
  <si>
    <t>寝具</t>
  </si>
  <si>
    <t>旗・幕</t>
  </si>
  <si>
    <t>記念品</t>
  </si>
  <si>
    <t>医薬品</t>
  </si>
  <si>
    <t>化学工業薬品</t>
  </si>
  <si>
    <t>燃料</t>
  </si>
  <si>
    <t>教育材料</t>
  </si>
  <si>
    <t>書籍</t>
  </si>
  <si>
    <t>事務用品・事務機器</t>
  </si>
  <si>
    <t>用紙類</t>
  </si>
  <si>
    <t>選挙関係用品</t>
  </si>
  <si>
    <t>娯楽用品</t>
  </si>
  <si>
    <t>楽器</t>
  </si>
  <si>
    <t>動物・飼料</t>
  </si>
  <si>
    <t>スポーツ用品</t>
  </si>
  <si>
    <t>文化品</t>
  </si>
  <si>
    <t>園芸・農耕用品</t>
  </si>
  <si>
    <t>自動車</t>
  </si>
  <si>
    <t>特殊自動車</t>
  </si>
  <si>
    <t>二輪車</t>
  </si>
  <si>
    <t>車両用品・修理</t>
  </si>
  <si>
    <t>家具</t>
  </si>
  <si>
    <t>インテリア用品</t>
  </si>
  <si>
    <t>風呂</t>
  </si>
  <si>
    <t>建材（鉄鋼材）</t>
  </si>
  <si>
    <t>建材（セメント・骨材）</t>
  </si>
  <si>
    <t>建材（木材）</t>
  </si>
  <si>
    <t>建材（道路・上下水道用材）</t>
  </si>
  <si>
    <t>建材（建具・内外装・電気）</t>
  </si>
  <si>
    <t>家電製品</t>
  </si>
  <si>
    <t>情報通信機器</t>
  </si>
  <si>
    <t>厨房用機器</t>
  </si>
  <si>
    <t>消防用機器</t>
  </si>
  <si>
    <t>医療用機器</t>
  </si>
  <si>
    <t>建設関連機器・工具</t>
  </si>
  <si>
    <t>理化学機器</t>
  </si>
  <si>
    <t>精密・計測機器</t>
  </si>
  <si>
    <t>電気・ガス・水道</t>
  </si>
  <si>
    <t>リース・レンタル</t>
  </si>
  <si>
    <t>警備業務</t>
  </si>
  <si>
    <t>建物保守管理</t>
  </si>
  <si>
    <t>電気設備保守</t>
  </si>
  <si>
    <t>機械設備保守</t>
  </si>
  <si>
    <t>消防設備保守</t>
  </si>
  <si>
    <t>通信設備保守</t>
  </si>
  <si>
    <t>浄化槽保守</t>
  </si>
  <si>
    <t>害虫駆除</t>
  </si>
  <si>
    <t>公園緑地等管理</t>
  </si>
  <si>
    <t>建物清掃</t>
  </si>
  <si>
    <t>道路・公園清掃</t>
  </si>
  <si>
    <t>人材派遣</t>
  </si>
  <si>
    <t>情報処理業務</t>
  </si>
  <si>
    <t>システム開発業務</t>
  </si>
  <si>
    <t>オフィスサポート業務</t>
  </si>
  <si>
    <t>医療・福祉業務</t>
  </si>
  <si>
    <t>水道関連業務</t>
  </si>
  <si>
    <t>クリーニング</t>
  </si>
  <si>
    <t>イベント企画運営等</t>
  </si>
  <si>
    <t>映画・ビデオ制作</t>
  </si>
  <si>
    <t>広告企画制作</t>
  </si>
  <si>
    <t>看板・標識製作</t>
  </si>
  <si>
    <t>運送・輸送・旅行業</t>
  </si>
  <si>
    <t>廃棄物処理</t>
  </si>
  <si>
    <t>古物・廃品回収</t>
  </si>
  <si>
    <t>写真</t>
  </si>
  <si>
    <t>マイクロ写真</t>
  </si>
  <si>
    <t>航空写真</t>
  </si>
  <si>
    <t>印刷</t>
  </si>
  <si>
    <t>フォーム印刷</t>
  </si>
  <si>
    <t>青写真焼付</t>
  </si>
  <si>
    <t>特殊印刷</t>
  </si>
  <si>
    <t>市場・世論調査</t>
  </si>
  <si>
    <t>臨床検査</t>
  </si>
  <si>
    <t>漏水調査・下水道管調査</t>
  </si>
  <si>
    <t>入札参加資格審査申請書</t>
    <rPh sb="0" eb="2">
      <t>ニュウサツ</t>
    </rPh>
    <phoneticPr fontId="6"/>
  </si>
  <si>
    <t>で行われる入札に参加する資格の審査を申請します。</t>
    <phoneticPr fontId="4"/>
  </si>
  <si>
    <t>なお、この申請書及び添付書類の内容については、事実と相違しないことを誓約します。</t>
    <phoneticPr fontId="4"/>
  </si>
  <si>
    <t>建設工事</t>
    <rPh sb="0" eb="4">
      <t>ケンセツコウジ</t>
    </rPh>
    <phoneticPr fontId="4"/>
  </si>
  <si>
    <t>コンサル</t>
    <phoneticPr fontId="4"/>
  </si>
  <si>
    <t>申請者所在地</t>
    <rPh sb="0" eb="3">
      <t>シンセイシャ</t>
    </rPh>
    <rPh sb="3" eb="4">
      <t>トコロ</t>
    </rPh>
    <rPh sb="4" eb="5">
      <t>ザイ</t>
    </rPh>
    <rPh sb="5" eb="6">
      <t>チ</t>
    </rPh>
    <phoneticPr fontId="3"/>
  </si>
  <si>
    <t>申請者名称</t>
    <rPh sb="0" eb="3">
      <t>シンセイシャ</t>
    </rPh>
    <rPh sb="3" eb="4">
      <t>ナ</t>
    </rPh>
    <rPh sb="4" eb="5">
      <t>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</si>
  <si>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</si>
  <si>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実印</t>
    <rPh sb="0" eb="2">
      <t>ジツイン</t>
    </rPh>
    <phoneticPr fontId="4"/>
  </si>
  <si>
    <t>　下記の印鑑を、入札・見積、契約の締結、代金の請求及び受領、その他契約に関する手続きに使用します。</t>
    <rPh sb="1" eb="2">
      <t>シタ</t>
    </rPh>
    <rPh sb="39" eb="41">
      <t>テツヅ</t>
    </rPh>
    <rPh sb="43" eb="45">
      <t>シヨウ</t>
    </rPh>
    <phoneticPr fontId="4"/>
  </si>
  <si>
    <t>伊丹市長　様</t>
    <rPh sb="0" eb="4">
      <t>イタミシチョウ</t>
    </rPh>
    <rPh sb="5" eb="6">
      <t>サマ</t>
    </rPh>
    <phoneticPr fontId="4"/>
  </si>
  <si>
    <t>伊丹市入札参加資格審査申請独自項目届出書</t>
    <rPh sb="0" eb="3">
      <t>イタミシ</t>
    </rPh>
    <rPh sb="3" eb="9">
      <t>ニュウサツサンカシカク</t>
    </rPh>
    <rPh sb="9" eb="11">
      <t>シンサ</t>
    </rPh>
    <rPh sb="11" eb="13">
      <t>シンセイ</t>
    </rPh>
    <rPh sb="13" eb="15">
      <t>ドクジ</t>
    </rPh>
    <rPh sb="15" eb="17">
      <t>コウモク</t>
    </rPh>
    <rPh sb="17" eb="20">
      <t>トドケデショ</t>
    </rPh>
    <phoneticPr fontId="4"/>
  </si>
  <si>
    <t>記</t>
    <rPh sb="0" eb="1">
      <t>キ</t>
    </rPh>
    <phoneticPr fontId="4"/>
  </si>
  <si>
    <t>物品等</t>
    <rPh sb="2" eb="3">
      <t>トウ</t>
    </rPh>
    <phoneticPr fontId="4"/>
  </si>
  <si>
    <t xml:space="preserve"> 1 総合商品</t>
  </si>
  <si>
    <t xml:space="preserve"> 2 飲食料品</t>
  </si>
  <si>
    <t xml:space="preserve"> 3 織物・衣料品・裁縫材料</t>
  </si>
  <si>
    <t xml:space="preserve"> 4 衣料雑貨・アクセサリー</t>
  </si>
  <si>
    <t xml:space="preserve"> 5 日用品雑貨</t>
  </si>
  <si>
    <t xml:space="preserve"> 6 寝具</t>
  </si>
  <si>
    <t xml:space="preserve"> 7 旗・幕</t>
  </si>
  <si>
    <t xml:space="preserve"> 8 記念品</t>
  </si>
  <si>
    <t xml:space="preserve"> 9 医薬品</t>
  </si>
  <si>
    <t>10 化学工業薬品</t>
  </si>
  <si>
    <t>11 燃料</t>
  </si>
  <si>
    <t>12 教育材料</t>
  </si>
  <si>
    <t>13 書籍</t>
  </si>
  <si>
    <t>14 事務用品・事務機器</t>
  </si>
  <si>
    <t>15 用紙類</t>
  </si>
  <si>
    <t>16 選挙関係用品</t>
  </si>
  <si>
    <t>17 娯楽用品</t>
  </si>
  <si>
    <t>18 楽器</t>
  </si>
  <si>
    <t>19 動物・飼料</t>
  </si>
  <si>
    <t>20 スポーツ用品</t>
  </si>
  <si>
    <t>21 文化品</t>
  </si>
  <si>
    <t>22 園芸・農耕用品</t>
  </si>
  <si>
    <t>23 自動車</t>
  </si>
  <si>
    <t>24 特殊自動車</t>
  </si>
  <si>
    <t>25 二輪車</t>
  </si>
  <si>
    <t>26 車両用品・修理</t>
  </si>
  <si>
    <t>27 家具</t>
  </si>
  <si>
    <t>28 インテリア用品</t>
  </si>
  <si>
    <t>29 風呂</t>
  </si>
  <si>
    <t>30 建材（鉄鋼材）</t>
  </si>
  <si>
    <t>31 建材（セメント・骨材）</t>
  </si>
  <si>
    <t>32 建材（木材）</t>
  </si>
  <si>
    <t>33 建材（道路・上下水道用材）</t>
  </si>
  <si>
    <t>34 建材（建具・内外装・電気）</t>
    <rPh sb="13" eb="15">
      <t>デンキ</t>
    </rPh>
    <phoneticPr fontId="4"/>
  </si>
  <si>
    <t>35 家電製品</t>
    <rPh sb="5" eb="7">
      <t>セイヒン</t>
    </rPh>
    <phoneticPr fontId="4"/>
  </si>
  <si>
    <t>36 情報通信機器</t>
  </si>
  <si>
    <t>37 厨房用機器</t>
    <rPh sb="5" eb="6">
      <t>ヨウ</t>
    </rPh>
    <phoneticPr fontId="4"/>
  </si>
  <si>
    <t>38 消防用機器</t>
    <rPh sb="5" eb="6">
      <t>ヨウ</t>
    </rPh>
    <phoneticPr fontId="4"/>
  </si>
  <si>
    <t>39 医療用機器</t>
  </si>
  <si>
    <t>40 建設関連機器・工具</t>
    <rPh sb="3" eb="5">
      <t>ケンセツ</t>
    </rPh>
    <rPh sb="5" eb="7">
      <t>カンレン</t>
    </rPh>
    <rPh sb="7" eb="9">
      <t>キキ</t>
    </rPh>
    <rPh sb="10" eb="12">
      <t>コウグ</t>
    </rPh>
    <phoneticPr fontId="4"/>
  </si>
  <si>
    <t>41 理化学機器</t>
  </si>
  <si>
    <t>42 精密・計測機器</t>
  </si>
  <si>
    <t>43 電気・ガス・水道</t>
  </si>
  <si>
    <t>44 リース・レンタル</t>
  </si>
  <si>
    <t>45 警備業務</t>
  </si>
  <si>
    <t>46 建物保守管理</t>
  </si>
  <si>
    <t>47 電気設備保守</t>
  </si>
  <si>
    <t>48 機械設備保守</t>
  </si>
  <si>
    <t>49 消防設備保守</t>
  </si>
  <si>
    <t>50 通信設備保守</t>
  </si>
  <si>
    <t>51 浄化槽保守</t>
  </si>
  <si>
    <t>52 害虫駆除</t>
  </si>
  <si>
    <t>53 公園緑地等管理</t>
  </si>
  <si>
    <t>54 建物清掃</t>
  </si>
  <si>
    <t>55 道路・公園清掃</t>
  </si>
  <si>
    <t>56 人材派遣</t>
  </si>
  <si>
    <t>57 情報処理業務</t>
  </si>
  <si>
    <t>58 システム開発業務</t>
    <rPh sb="7" eb="9">
      <t>カイハツ</t>
    </rPh>
    <rPh sb="9" eb="11">
      <t>ギョウム</t>
    </rPh>
    <phoneticPr fontId="4"/>
  </si>
  <si>
    <t>59 オフィスサポート業務</t>
  </si>
  <si>
    <t>60 医療・福祉業務</t>
  </si>
  <si>
    <t>61 水道関連業務</t>
  </si>
  <si>
    <t>62 クリーニング</t>
  </si>
  <si>
    <t>63 イベント企画運営等</t>
  </si>
  <si>
    <t>64 映画・ビデオ制作</t>
  </si>
  <si>
    <t>65 広告企画制作</t>
  </si>
  <si>
    <t>66 看板・標識製作</t>
  </si>
  <si>
    <t>67 運送・輸送・旅行業</t>
  </si>
  <si>
    <t>68 廃棄物処理</t>
  </si>
  <si>
    <t>69 古物・廃品回収</t>
  </si>
  <si>
    <t>70 写真</t>
  </si>
  <si>
    <t>71 マイクロ写真</t>
  </si>
  <si>
    <t>72 航空写真</t>
  </si>
  <si>
    <t>73 印刷</t>
  </si>
  <si>
    <t>74 フォーム印刷</t>
  </si>
  <si>
    <t>75 青写真焼付</t>
  </si>
  <si>
    <t>76 特殊印刷</t>
  </si>
  <si>
    <t>77 市場・世論調査</t>
  </si>
  <si>
    <t>78 臨床検査</t>
  </si>
  <si>
    <t>79 漏水調査・下水道管調査</t>
    <rPh sb="3" eb="5">
      <t>ロウスイ</t>
    </rPh>
    <rPh sb="5" eb="7">
      <t>チョウサ</t>
    </rPh>
    <rPh sb="8" eb="11">
      <t>ゲスイドウ</t>
    </rPh>
    <rPh sb="11" eb="12">
      <t>カン</t>
    </rPh>
    <rPh sb="12" eb="14">
      <t>チョウサ</t>
    </rPh>
    <phoneticPr fontId="4"/>
  </si>
  <si>
    <t>80 その他</t>
  </si>
  <si>
    <t>01 土木一式工事</t>
  </si>
  <si>
    <t>02 建築一式工事</t>
  </si>
  <si>
    <t>03 大工工事</t>
  </si>
  <si>
    <t>04 左官工事</t>
  </si>
  <si>
    <t>05 とび・土工・コンクリート工事</t>
  </si>
  <si>
    <t>06 石工事</t>
  </si>
  <si>
    <t>07 屋根工事</t>
  </si>
  <si>
    <t>08 電気工事</t>
  </si>
  <si>
    <t>09 管工事</t>
  </si>
  <si>
    <t>10 タイル・れんが・ブロック工事</t>
  </si>
  <si>
    <t>11 鋼構造物工事</t>
  </si>
  <si>
    <t>12 鉄筋工事</t>
  </si>
  <si>
    <t>13 舗装工事</t>
  </si>
  <si>
    <t>14 しゅんせつ工事</t>
  </si>
  <si>
    <t>15 板金工事</t>
  </si>
  <si>
    <t>16 ガラス工事</t>
  </si>
  <si>
    <t>17 塗装工事</t>
  </si>
  <si>
    <t>18 防水工事</t>
  </si>
  <si>
    <t>19 内装仕上工事</t>
  </si>
  <si>
    <t>20 機械器具設置工事</t>
  </si>
  <si>
    <t>21 熱絶縁工事</t>
  </si>
  <si>
    <t>22 電気通信工事</t>
  </si>
  <si>
    <t>23 造園工事</t>
  </si>
  <si>
    <t>24 さく井工事</t>
  </si>
  <si>
    <t>25 建具工事</t>
  </si>
  <si>
    <t>26 水道施設工事</t>
  </si>
  <si>
    <t>27 消防施設工事</t>
  </si>
  <si>
    <t>28 清掃施設工事</t>
  </si>
  <si>
    <t>29 解体工事</t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</si>
  <si>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</si>
  <si>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</si>
  <si>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</si>
  <si>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第４希望</t>
    <rPh sb="0" eb="1">
      <t>ダイ</t>
    </rPh>
    <rPh sb="2" eb="4">
      <t>キボウ</t>
    </rPh>
    <phoneticPr fontId="4"/>
  </si>
  <si>
    <t>物 品 等</t>
    <rPh sb="0" eb="1">
      <t>モノ</t>
    </rPh>
    <rPh sb="2" eb="3">
      <t>シナ</t>
    </rPh>
    <rPh sb="4" eb="5">
      <t>トウ</t>
    </rPh>
    <phoneticPr fontId="4"/>
  </si>
  <si>
    <t>委任の有無</t>
    <rPh sb="0" eb="2">
      <t>イニン</t>
    </rPh>
    <rPh sb="3" eb="5">
      <t>ウム</t>
    </rPh>
    <phoneticPr fontId="4"/>
  </si>
  <si>
    <t>無し</t>
    <rPh sb="0" eb="1">
      <t>ナ</t>
    </rPh>
    <phoneticPr fontId="4"/>
  </si>
  <si>
    <t>有り</t>
    <rPh sb="0" eb="1">
      <t>ユウ</t>
    </rPh>
    <phoneticPr fontId="4"/>
  </si>
  <si>
    <t>株式会社</t>
    <rPh sb="0" eb="4">
      <t>カブシキガイシャ</t>
    </rPh>
    <phoneticPr fontId="4"/>
  </si>
  <si>
    <t>有限会社</t>
    <rPh sb="0" eb="4">
      <t>ユウゲンガイシャ</t>
    </rPh>
    <phoneticPr fontId="4"/>
  </si>
  <si>
    <t>合資会社</t>
    <rPh sb="0" eb="4">
      <t>ゴウシカイシャ</t>
    </rPh>
    <phoneticPr fontId="4"/>
  </si>
  <si>
    <t>合名会社</t>
    <rPh sb="0" eb="4">
      <t>ゴウメイガイシャ</t>
    </rPh>
    <phoneticPr fontId="4"/>
  </si>
  <si>
    <t>協同組合</t>
    <rPh sb="0" eb="4">
      <t>キョウドウクミアイ</t>
    </rPh>
    <phoneticPr fontId="4"/>
  </si>
  <si>
    <t>協業組合</t>
    <rPh sb="0" eb="4">
      <t>キョウギョウクミアイ</t>
    </rPh>
    <phoneticPr fontId="4"/>
  </si>
  <si>
    <t>企業組合</t>
    <rPh sb="0" eb="4">
      <t>キギョウクミアイ</t>
    </rPh>
    <phoneticPr fontId="4"/>
  </si>
  <si>
    <t>合同会社</t>
    <rPh sb="0" eb="4">
      <t>ゴウドウガイシャ</t>
    </rPh>
    <phoneticPr fontId="4"/>
  </si>
  <si>
    <t>有限責任事業組合</t>
    <rPh sb="0" eb="4">
      <t>ユウゲンセキニン</t>
    </rPh>
    <rPh sb="4" eb="8">
      <t>ジギョウクミアイ</t>
    </rPh>
    <phoneticPr fontId="4"/>
  </si>
  <si>
    <t>経常建設共同企業体</t>
    <rPh sb="0" eb="2">
      <t>ケイジョウ</t>
    </rPh>
    <rPh sb="2" eb="4">
      <t>ケンセツ</t>
    </rPh>
    <rPh sb="4" eb="6">
      <t>キョウドウ</t>
    </rPh>
    <rPh sb="6" eb="9">
      <t>キギョウタイ</t>
    </rPh>
    <phoneticPr fontId="4"/>
  </si>
  <si>
    <t>一般財団法人</t>
    <rPh sb="0" eb="6">
      <t>イッパンザイダンホウジン</t>
    </rPh>
    <phoneticPr fontId="4"/>
  </si>
  <si>
    <t>一般社団法人</t>
    <rPh sb="0" eb="6">
      <t>イッパンシャダンホウジン</t>
    </rPh>
    <phoneticPr fontId="4"/>
  </si>
  <si>
    <t>公益財団法人</t>
    <rPh sb="0" eb="6">
      <t>コウエキザイダンホウジン</t>
    </rPh>
    <phoneticPr fontId="4"/>
  </si>
  <si>
    <t>公益社団法人</t>
    <rPh sb="0" eb="6">
      <t>コウエキシャダンホウジン</t>
    </rPh>
    <phoneticPr fontId="4"/>
  </si>
  <si>
    <t>特例財団法人</t>
    <rPh sb="0" eb="2">
      <t>トクレイ</t>
    </rPh>
    <rPh sb="2" eb="4">
      <t>ザイダン</t>
    </rPh>
    <rPh sb="4" eb="6">
      <t>ホウジン</t>
    </rPh>
    <phoneticPr fontId="4"/>
  </si>
  <si>
    <t>特例社団法人</t>
    <rPh sb="0" eb="6">
      <t>トクレイシャダンホウジン</t>
    </rPh>
    <phoneticPr fontId="4"/>
  </si>
  <si>
    <t>市ホームページ</t>
    <phoneticPr fontId="4"/>
  </si>
  <si>
    <t>（※令和５年度の入札参加有資格者は、</t>
    <rPh sb="2" eb="4">
      <t>レイワ</t>
    </rPh>
    <rPh sb="8" eb="10">
      <t>ニュウサツ</t>
    </rPh>
    <rPh sb="10" eb="12">
      <t>サンカ</t>
    </rPh>
    <rPh sb="12" eb="13">
      <t>ユウ</t>
    </rPh>
    <rPh sb="15" eb="16">
      <t>シャ</t>
    </rPh>
    <phoneticPr fontId="4"/>
  </si>
  <si>
    <t>に掲載している「令和５年度入札参加資格者名簿」内の「業者ｺｰﾄﾞ」を参考に入力して下さい。</t>
    <rPh sb="23" eb="24">
      <t>ナイ</t>
    </rPh>
    <phoneticPr fontId="4"/>
  </si>
  <si>
    <t>　　　令和２年度以前に入札参加資格者であって「業者ｺｰﾄﾞ」が不明な方は、空欄のままで結構です。）</t>
    <rPh sb="3" eb="5">
      <t>レイワ</t>
    </rPh>
    <rPh sb="6" eb="8">
      <t>ネンド</t>
    </rPh>
    <rPh sb="8" eb="10">
      <t>イゼン</t>
    </rPh>
    <rPh sb="11" eb="15">
      <t>ニュウサツサンカ</t>
    </rPh>
    <rPh sb="15" eb="17">
      <t>シカク</t>
    </rPh>
    <phoneticPr fontId="4"/>
  </si>
  <si>
    <t>金融機関名</t>
    <rPh sb="0" eb="5">
      <t>キンユウキカンメイ</t>
    </rPh>
    <phoneticPr fontId="4"/>
  </si>
  <si>
    <t>　市からの支払いは、下記の口座に振込願います。なお、市が支払金を口座に振込んだとき、その支払金を受領したものと認めます。</t>
    <rPh sb="18" eb="19">
      <t>ネガ</t>
    </rPh>
    <phoneticPr fontId="4"/>
  </si>
  <si>
    <r>
      <t>希望する資格の種類等（希望する</t>
    </r>
    <r>
      <rPr>
        <sz val="10"/>
        <color theme="1"/>
        <rFont val="ＭＳ Ｐ明朝"/>
        <family val="1"/>
        <charset val="128"/>
      </rPr>
      <t>営業品目に○をつける。複数選択可）</t>
    </r>
    <rPh sb="0" eb="2">
      <t>キボウ</t>
    </rPh>
    <rPh sb="4" eb="6">
      <t>シカク</t>
    </rPh>
    <rPh sb="7" eb="9">
      <t>シュルイ</t>
    </rPh>
    <rPh sb="9" eb="10">
      <t>トウ</t>
    </rPh>
    <rPh sb="11" eb="13">
      <t>キボウ</t>
    </rPh>
    <rPh sb="15" eb="17">
      <t>エイギョウ</t>
    </rPh>
    <rPh sb="17" eb="19">
      <t>ヒンモク</t>
    </rPh>
    <rPh sb="26" eb="28">
      <t>フクスウ</t>
    </rPh>
    <rPh sb="28" eb="30">
      <t>センタク</t>
    </rPh>
    <rPh sb="30" eb="31">
      <t>カ</t>
    </rPh>
    <phoneticPr fontId="6"/>
  </si>
  <si>
    <t>商号</t>
  </si>
  <si>
    <t>商号カナ</t>
  </si>
  <si>
    <t>委任有無</t>
  </si>
  <si>
    <t>従業員数</t>
  </si>
  <si>
    <t>資本金</t>
  </si>
  <si>
    <t>自己資本</t>
  </si>
  <si>
    <t>売上高</t>
    <rPh sb="0" eb="2">
      <t>ウリアゲ</t>
    </rPh>
    <rPh sb="2" eb="3">
      <t>タカ</t>
    </rPh>
    <phoneticPr fontId="31"/>
  </si>
  <si>
    <t>電子有無</t>
    <rPh sb="0" eb="2">
      <t>デンシ</t>
    </rPh>
    <rPh sb="2" eb="4">
      <t>ウム</t>
    </rPh>
    <phoneticPr fontId="32"/>
  </si>
  <si>
    <t>一般</t>
    <rPh sb="0" eb="2">
      <t>イッパン</t>
    </rPh>
    <phoneticPr fontId="31"/>
  </si>
  <si>
    <t>特定</t>
    <rPh sb="0" eb="2">
      <t>トクテイ</t>
    </rPh>
    <phoneticPr fontId="31"/>
  </si>
  <si>
    <t>管更</t>
    <rPh sb="0" eb="1">
      <t>カン</t>
    </rPh>
    <rPh sb="1" eb="2">
      <t>サラ</t>
    </rPh>
    <phoneticPr fontId="31"/>
  </si>
  <si>
    <t>①工種</t>
  </si>
  <si>
    <t>①許可</t>
    <rPh sb="1" eb="3">
      <t>キョカ</t>
    </rPh>
    <phoneticPr fontId="31"/>
  </si>
  <si>
    <t>①評点</t>
    <rPh sb="1" eb="3">
      <t>ヒョウテン</t>
    </rPh>
    <phoneticPr fontId="31"/>
  </si>
  <si>
    <t>①種別高</t>
    <rPh sb="1" eb="3">
      <t>シュベツ</t>
    </rPh>
    <rPh sb="3" eb="4">
      <t>タカ</t>
    </rPh>
    <phoneticPr fontId="31"/>
  </si>
  <si>
    <t>①技術者</t>
    <rPh sb="1" eb="4">
      <t>ギジュツシャ</t>
    </rPh>
    <phoneticPr fontId="31"/>
  </si>
  <si>
    <t>②工種</t>
  </si>
  <si>
    <t>②許可</t>
    <rPh sb="1" eb="3">
      <t>キョカ</t>
    </rPh>
    <phoneticPr fontId="31"/>
  </si>
  <si>
    <t>②評点</t>
    <rPh sb="1" eb="3">
      <t>ヒョウテン</t>
    </rPh>
    <phoneticPr fontId="31"/>
  </si>
  <si>
    <t>②種別高</t>
    <rPh sb="1" eb="3">
      <t>シュベツ</t>
    </rPh>
    <rPh sb="3" eb="4">
      <t>タカ</t>
    </rPh>
    <phoneticPr fontId="31"/>
  </si>
  <si>
    <t>②技術者</t>
    <rPh sb="1" eb="4">
      <t>ギジュツシャ</t>
    </rPh>
    <phoneticPr fontId="31"/>
  </si>
  <si>
    <t>③工種</t>
  </si>
  <si>
    <t>③許可</t>
    <rPh sb="1" eb="3">
      <t>キョカ</t>
    </rPh>
    <phoneticPr fontId="31"/>
  </si>
  <si>
    <t>③評点</t>
    <rPh sb="1" eb="3">
      <t>ヒョウテン</t>
    </rPh>
    <phoneticPr fontId="31"/>
  </si>
  <si>
    <t>③種別高</t>
    <rPh sb="1" eb="3">
      <t>シュベツ</t>
    </rPh>
    <rPh sb="3" eb="4">
      <t>タカ</t>
    </rPh>
    <phoneticPr fontId="31"/>
  </si>
  <si>
    <t>③技術者</t>
    <rPh sb="1" eb="4">
      <t>ギジュツシャ</t>
    </rPh>
    <phoneticPr fontId="31"/>
  </si>
  <si>
    <t>④工種</t>
  </si>
  <si>
    <t>④許可</t>
    <rPh sb="1" eb="3">
      <t>キョカ</t>
    </rPh>
    <phoneticPr fontId="31"/>
  </si>
  <si>
    <t>④評点</t>
    <rPh sb="1" eb="3">
      <t>ヒョウテン</t>
    </rPh>
    <phoneticPr fontId="31"/>
  </si>
  <si>
    <t>④種別高</t>
    <rPh sb="1" eb="3">
      <t>シュベツ</t>
    </rPh>
    <rPh sb="3" eb="4">
      <t>タカ</t>
    </rPh>
    <phoneticPr fontId="31"/>
  </si>
  <si>
    <t>④技術者</t>
    <rPh sb="1" eb="4">
      <t>ギジュツシャ</t>
    </rPh>
    <phoneticPr fontId="31"/>
  </si>
  <si>
    <t>〒</t>
  </si>
  <si>
    <t>住所</t>
    <rPh sb="0" eb="2">
      <t>ジュウショ</t>
    </rPh>
    <phoneticPr fontId="4"/>
  </si>
  <si>
    <t>都市</t>
    <rPh sb="0" eb="2">
      <t>トシ</t>
    </rPh>
    <phoneticPr fontId="31"/>
  </si>
  <si>
    <t>支店名</t>
  </si>
  <si>
    <t>代表者名</t>
  </si>
  <si>
    <t>本店住所</t>
    <rPh sb="0" eb="2">
      <t>ホンテン</t>
    </rPh>
    <rPh sb="2" eb="4">
      <t>ジュウショ</t>
    </rPh>
    <phoneticPr fontId="33"/>
  </si>
  <si>
    <t>FAX</t>
  </si>
  <si>
    <t>Eﾒｰﾙ</t>
  </si>
  <si>
    <t>法人番号</t>
    <rPh sb="0" eb="2">
      <t>ホウジン</t>
    </rPh>
    <rPh sb="2" eb="4">
      <t>バンゴウ</t>
    </rPh>
    <phoneticPr fontId="35"/>
  </si>
  <si>
    <t>PASS</t>
  </si>
  <si>
    <t>可能</t>
    <rPh sb="0" eb="2">
      <t>カノウ</t>
    </rPh>
    <phoneticPr fontId="31"/>
  </si>
  <si>
    <t>支店名</t>
    <rPh sb="0" eb="3">
      <t>シテンメイ</t>
    </rPh>
    <phoneticPr fontId="4"/>
  </si>
  <si>
    <t>預金種別</t>
    <rPh sb="0" eb="4">
      <t>ヨキンシュベツ</t>
    </rPh>
    <phoneticPr fontId="4"/>
  </si>
  <si>
    <t>,</t>
    <phoneticPr fontId="4"/>
  </si>
  <si>
    <t>許可</t>
    <rPh sb="0" eb="2">
      <t>キョカ</t>
    </rPh>
    <phoneticPr fontId="4"/>
  </si>
  <si>
    <t>一般</t>
    <rPh sb="0" eb="2">
      <t>イッパン</t>
    </rPh>
    <phoneticPr fontId="4"/>
  </si>
  <si>
    <t>特定</t>
    <rPh sb="0" eb="2">
      <t>トクテイ</t>
    </rPh>
    <phoneticPr fontId="4"/>
  </si>
  <si>
    <t>経審</t>
    <rPh sb="0" eb="1">
      <t>キョウ</t>
    </rPh>
    <rPh sb="1" eb="2">
      <t>シン</t>
    </rPh>
    <phoneticPr fontId="4"/>
  </si>
  <si>
    <t>土</t>
    <rPh sb="0" eb="1">
      <t>ツチ</t>
    </rPh>
    <phoneticPr fontId="4"/>
  </si>
  <si>
    <t>建</t>
    <rPh sb="0" eb="1">
      <t>ケン</t>
    </rPh>
    <phoneticPr fontId="4"/>
  </si>
  <si>
    <t>大</t>
    <rPh sb="0" eb="1">
      <t>ダイ</t>
    </rPh>
    <phoneticPr fontId="4"/>
  </si>
  <si>
    <t>左</t>
    <rPh sb="0" eb="1">
      <t>ヒダリ</t>
    </rPh>
    <phoneticPr fontId="4"/>
  </si>
  <si>
    <t>と</t>
    <phoneticPr fontId="4"/>
  </si>
  <si>
    <t>石</t>
    <rPh sb="0" eb="1">
      <t>イシ</t>
    </rPh>
    <phoneticPr fontId="4"/>
  </si>
  <si>
    <t>屋</t>
    <rPh sb="0" eb="1">
      <t>ヤ</t>
    </rPh>
    <phoneticPr fontId="4"/>
  </si>
  <si>
    <t>電</t>
    <rPh sb="0" eb="1">
      <t>デン</t>
    </rPh>
    <phoneticPr fontId="4"/>
  </si>
  <si>
    <t>管</t>
    <rPh sb="0" eb="1">
      <t>カン</t>
    </rPh>
    <phoneticPr fontId="4"/>
  </si>
  <si>
    <t>タ</t>
    <phoneticPr fontId="4"/>
  </si>
  <si>
    <t>鋼</t>
    <rPh sb="0" eb="1">
      <t>ハガネ</t>
    </rPh>
    <phoneticPr fontId="4"/>
  </si>
  <si>
    <t>筋</t>
    <rPh sb="0" eb="1">
      <t>スジ</t>
    </rPh>
    <phoneticPr fontId="4"/>
  </si>
  <si>
    <t>舗</t>
    <rPh sb="0" eb="1">
      <t>ホ</t>
    </rPh>
    <phoneticPr fontId="4"/>
  </si>
  <si>
    <t>浚</t>
    <rPh sb="0" eb="1">
      <t>ザラ</t>
    </rPh>
    <phoneticPr fontId="4"/>
  </si>
  <si>
    <t>板</t>
    <rPh sb="0" eb="1">
      <t>イタ</t>
    </rPh>
    <phoneticPr fontId="4"/>
  </si>
  <si>
    <t>ガ</t>
    <phoneticPr fontId="4"/>
  </si>
  <si>
    <t>塗</t>
    <rPh sb="0" eb="1">
      <t>ヌリ</t>
    </rPh>
    <phoneticPr fontId="4"/>
  </si>
  <si>
    <t>防</t>
    <rPh sb="0" eb="1">
      <t>ボウ</t>
    </rPh>
    <phoneticPr fontId="4"/>
  </si>
  <si>
    <t>内</t>
    <rPh sb="0" eb="1">
      <t>ウチ</t>
    </rPh>
    <phoneticPr fontId="4"/>
  </si>
  <si>
    <t>機</t>
    <rPh sb="0" eb="1">
      <t>キ</t>
    </rPh>
    <phoneticPr fontId="4"/>
  </si>
  <si>
    <t>絶</t>
    <rPh sb="0" eb="1">
      <t>ゼツ</t>
    </rPh>
    <phoneticPr fontId="4"/>
  </si>
  <si>
    <t>通</t>
    <rPh sb="0" eb="1">
      <t>ツウ</t>
    </rPh>
    <phoneticPr fontId="4"/>
  </si>
  <si>
    <t>園</t>
    <rPh sb="0" eb="1">
      <t>エン</t>
    </rPh>
    <phoneticPr fontId="4"/>
  </si>
  <si>
    <t>井</t>
    <rPh sb="0" eb="1">
      <t>イ</t>
    </rPh>
    <phoneticPr fontId="4"/>
  </si>
  <si>
    <t>具</t>
    <rPh sb="0" eb="1">
      <t>グ</t>
    </rPh>
    <phoneticPr fontId="4"/>
  </si>
  <si>
    <t>水</t>
    <rPh sb="0" eb="1">
      <t>スイ</t>
    </rPh>
    <phoneticPr fontId="4"/>
  </si>
  <si>
    <t>消</t>
    <rPh sb="0" eb="1">
      <t>ショウ</t>
    </rPh>
    <phoneticPr fontId="4"/>
  </si>
  <si>
    <t>清</t>
    <rPh sb="0" eb="1">
      <t>キヨ</t>
    </rPh>
    <phoneticPr fontId="4"/>
  </si>
  <si>
    <t>解</t>
    <rPh sb="0" eb="1">
      <t>カイ</t>
    </rPh>
    <phoneticPr fontId="4"/>
  </si>
  <si>
    <t>種別高</t>
    <rPh sb="0" eb="3">
      <t>シュベツダカ</t>
    </rPh>
    <phoneticPr fontId="4"/>
  </si>
  <si>
    <t>測量</t>
    <rPh sb="0" eb="2">
      <t>ソクリョウ</t>
    </rPh>
    <phoneticPr fontId="4"/>
  </si>
  <si>
    <t>建築</t>
    <rPh sb="0" eb="2">
      <t>ケンチク</t>
    </rPh>
    <phoneticPr fontId="4"/>
  </si>
  <si>
    <t>土木</t>
    <rPh sb="0" eb="2">
      <t>ドボク</t>
    </rPh>
    <phoneticPr fontId="4"/>
  </si>
  <si>
    <t>地質</t>
    <rPh sb="0" eb="2">
      <t>チシツ</t>
    </rPh>
    <phoneticPr fontId="4"/>
  </si>
  <si>
    <t>補償</t>
    <rPh sb="0" eb="2">
      <t>ホショウ</t>
    </rPh>
    <phoneticPr fontId="4"/>
  </si>
  <si>
    <t>調査等</t>
    <rPh sb="0" eb="2">
      <t>チョウサ</t>
    </rPh>
    <rPh sb="2" eb="3">
      <t>トウ</t>
    </rPh>
    <phoneticPr fontId="4"/>
  </si>
  <si>
    <t>土木一式</t>
  </si>
  <si>
    <t>建築一式</t>
  </si>
  <si>
    <t>大工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</si>
  <si>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</si>
  <si>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</si>
  <si>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</si>
  <si>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</si>
  <si>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</si>
  <si>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</si>
  <si>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</si>
  <si>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</si>
  <si>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</si>
  <si>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舗装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</si>
  <si>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</si>
  <si>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</si>
  <si>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</si>
  <si>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</si>
  <si>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</si>
  <si>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</si>
  <si>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</si>
  <si>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</si>
  <si>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</si>
  <si>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</si>
  <si>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</si>
  <si>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</si>
  <si>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</si>
  <si>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</si>
  <si>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</si>
  <si>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</t>
  </si>
  <si>
    <t>その他</t>
    <rPh sb="2" eb="3">
      <t>タ</t>
    </rPh>
    <phoneticPr fontId="4"/>
  </si>
  <si>
    <t>30 その他</t>
    <rPh sb="5" eb="6">
      <t>タ</t>
    </rPh>
    <phoneticPr fontId="4"/>
  </si>
  <si>
    <t>他</t>
    <rPh sb="0" eb="1">
      <t>ホカ</t>
    </rPh>
    <phoneticPr fontId="4"/>
  </si>
  <si>
    <t>,</t>
    <phoneticPr fontId="4"/>
  </si>
  <si>
    <t>本店1</t>
    <rPh sb="0" eb="2">
      <t>ホンテン</t>
    </rPh>
    <phoneticPr fontId="30"/>
  </si>
  <si>
    <t>本店2</t>
    <rPh sb="0" eb="2">
      <t>ホンテン</t>
    </rPh>
    <phoneticPr fontId="30"/>
  </si>
  <si>
    <r>
      <t xml:space="preserve">No
</t>
    </r>
    <r>
      <rPr>
        <sz val="10"/>
        <color rgb="FFFF0000"/>
        <rFont val="ＭＳ 明朝"/>
        <family val="1"/>
        <charset val="128"/>
      </rPr>
      <t>（工事）</t>
    </r>
    <rPh sb="4" eb="6">
      <t>コウジ</t>
    </rPh>
    <phoneticPr fontId="4"/>
  </si>
  <si>
    <t>No
（コンサル）</t>
    <phoneticPr fontId="4"/>
  </si>
  <si>
    <t>(測量)測量</t>
    <phoneticPr fontId="4"/>
  </si>
  <si>
    <t>(測量)地図</t>
    <phoneticPr fontId="4"/>
  </si>
  <si>
    <t>(測量)航空測量</t>
    <phoneticPr fontId="4"/>
  </si>
  <si>
    <t>(建築)建築一般</t>
  </si>
  <si>
    <t>(建築)意匠</t>
    <phoneticPr fontId="4"/>
  </si>
  <si>
    <t>(建築)構造</t>
    <phoneticPr fontId="4"/>
  </si>
  <si>
    <t>(建築)冷暖房</t>
    <phoneticPr fontId="4"/>
  </si>
  <si>
    <t>(建築)衛生</t>
    <phoneticPr fontId="4"/>
  </si>
  <si>
    <t>(建築)電気</t>
    <phoneticPr fontId="4"/>
  </si>
  <si>
    <t>(建築)建築積算</t>
    <phoneticPr fontId="4"/>
  </si>
  <si>
    <t>(建築)機械積算</t>
    <phoneticPr fontId="4"/>
  </si>
  <si>
    <t>(建築)電気積算</t>
    <phoneticPr fontId="4"/>
  </si>
  <si>
    <t>(建築)工事監理（建築）</t>
    <phoneticPr fontId="4"/>
  </si>
  <si>
    <t>(建築)工事監理（電気）</t>
    <phoneticPr fontId="4"/>
  </si>
  <si>
    <t>(建築)工事監理（機械）</t>
    <phoneticPr fontId="4"/>
  </si>
  <si>
    <t>(建築)調査</t>
    <phoneticPr fontId="4"/>
  </si>
  <si>
    <t>(建築)耐震診断</t>
    <phoneticPr fontId="4"/>
  </si>
  <si>
    <t>(建築)地区・地域計画</t>
    <phoneticPr fontId="4"/>
  </si>
  <si>
    <t>(土木)河川、砂防及び海岸・海洋</t>
  </si>
  <si>
    <t>(土木)電力土木</t>
    <phoneticPr fontId="4"/>
  </si>
  <si>
    <t>(土木)道路</t>
    <phoneticPr fontId="4"/>
  </si>
  <si>
    <t>(土木)港湾・空港</t>
    <phoneticPr fontId="4"/>
  </si>
  <si>
    <t>(土木)鉄道</t>
    <phoneticPr fontId="4"/>
  </si>
  <si>
    <t>(土木)上水道・工業用水道</t>
    <phoneticPr fontId="4"/>
  </si>
  <si>
    <t>(土木)下水道</t>
    <phoneticPr fontId="4"/>
  </si>
  <si>
    <t>(土木)農業土木</t>
    <phoneticPr fontId="4"/>
  </si>
  <si>
    <t>(土木)森林土木</t>
    <phoneticPr fontId="4"/>
  </si>
  <si>
    <t>(土木)水産土木</t>
    <phoneticPr fontId="4"/>
  </si>
  <si>
    <t>(土木)廃棄物</t>
    <phoneticPr fontId="4"/>
  </si>
  <si>
    <t>(土木)造園</t>
    <phoneticPr fontId="4"/>
  </si>
  <si>
    <t>(土木)都市計画・地方計画</t>
    <phoneticPr fontId="4"/>
  </si>
  <si>
    <t>(土木)地質</t>
    <phoneticPr fontId="4"/>
  </si>
  <si>
    <t>(土木)土質・基礎</t>
    <phoneticPr fontId="4"/>
  </si>
  <si>
    <t>(土木)鋼構造・コンクリート</t>
    <phoneticPr fontId="4"/>
  </si>
  <si>
    <t>(土木)トンネル</t>
    <phoneticPr fontId="4"/>
  </si>
  <si>
    <t>(土木)施工計画、施工設備・積算</t>
    <phoneticPr fontId="4"/>
  </si>
  <si>
    <t>(土木)建設環境</t>
    <phoneticPr fontId="4"/>
  </si>
  <si>
    <t>(土木)機械</t>
    <phoneticPr fontId="4"/>
  </si>
  <si>
    <t>(土木)電気電子</t>
    <phoneticPr fontId="4"/>
  </si>
  <si>
    <t>(土木)その他</t>
    <phoneticPr fontId="4"/>
  </si>
  <si>
    <t>(地質調査)地質調査</t>
    <phoneticPr fontId="4"/>
  </si>
  <si>
    <t>(その他)水質調査</t>
    <phoneticPr fontId="4"/>
  </si>
  <si>
    <t>(その他)大気分析</t>
    <phoneticPr fontId="4"/>
  </si>
  <si>
    <t>(その他)騒音・振動調査</t>
    <phoneticPr fontId="4"/>
  </si>
  <si>
    <t>(その他)交通量調査</t>
    <phoneticPr fontId="4"/>
  </si>
  <si>
    <t>(その他)商業調査</t>
    <phoneticPr fontId="4"/>
  </si>
  <si>
    <t>(その他)その他</t>
    <phoneticPr fontId="4"/>
  </si>
  <si>
    <t>(補償)土地調査</t>
  </si>
  <si>
    <t>(補償)土地評価</t>
  </si>
  <si>
    <t>(補償)物件</t>
  </si>
  <si>
    <t>(補償)機械工作物</t>
  </si>
  <si>
    <t>(補償)営業･特殊補償</t>
  </si>
  <si>
    <t>(補償)事業損失</t>
  </si>
  <si>
    <t>(補償)補償関連</t>
  </si>
  <si>
    <t>(補償)総合補償</t>
  </si>
  <si>
    <t>(補償)不動産鑑定</t>
  </si>
  <si>
    <t>(補償)登記手続等</t>
  </si>
  <si>
    <t>No
（物品等）</t>
    <rPh sb="4" eb="7">
      <t>ブッピントウ</t>
    </rPh>
    <phoneticPr fontId="4"/>
  </si>
  <si>
    <t>特色</t>
    <rPh sb="0" eb="2">
      <t>トクショク</t>
    </rPh>
    <phoneticPr fontId="4"/>
  </si>
  <si>
    <t>電子入札ID</t>
    <rPh sb="0" eb="2">
      <t>デンシ</t>
    </rPh>
    <rPh sb="2" eb="4">
      <t>ニュウサツ</t>
    </rPh>
    <phoneticPr fontId="1"/>
  </si>
  <si>
    <t>本店情報(委任有は支店情報)TEL</t>
    <rPh sb="0" eb="2">
      <t>ホンテン</t>
    </rPh>
    <rPh sb="2" eb="4">
      <t>ジョウホウ</t>
    </rPh>
    <rPh sb="5" eb="7">
      <t>イニン</t>
    </rPh>
    <rPh sb="7" eb="8">
      <t>ユウ</t>
    </rPh>
    <rPh sb="9" eb="11">
      <t>シテン</t>
    </rPh>
    <rPh sb="11" eb="13">
      <t>ジョウホウ</t>
    </rPh>
    <phoneticPr fontId="31"/>
  </si>
  <si>
    <t>前</t>
    <rPh sb="0" eb="1">
      <t>マエ</t>
    </rPh>
    <phoneticPr fontId="4"/>
  </si>
  <si>
    <t>後</t>
    <rPh sb="0" eb="1">
      <t>ウシ</t>
    </rPh>
    <phoneticPr fontId="4"/>
  </si>
  <si>
    <t>01 普通</t>
    <rPh sb="3" eb="5">
      <t>フツウ</t>
    </rPh>
    <phoneticPr fontId="4"/>
  </si>
  <si>
    <t>02 当座</t>
    <rPh sb="3" eb="5">
      <t>トウザ</t>
    </rPh>
    <phoneticPr fontId="4"/>
  </si>
  <si>
    <t>04 貯蓄</t>
    <rPh sb="3" eb="5">
      <t>チョチク</t>
    </rPh>
    <phoneticPr fontId="4"/>
  </si>
  <si>
    <t>09 その他</t>
    <rPh sb="5" eb="6">
      <t>タ</t>
    </rPh>
    <phoneticPr fontId="4"/>
  </si>
  <si>
    <t>金融機関名</t>
    <rPh sb="0" eb="5">
      <t>キンユウキカンメイ</t>
    </rPh>
    <phoneticPr fontId="4"/>
  </si>
  <si>
    <t>支店名</t>
    <rPh sb="0" eb="3">
      <t>シテンメイ</t>
    </rPh>
    <phoneticPr fontId="4"/>
  </si>
  <si>
    <t>種別</t>
    <rPh sb="0" eb="2">
      <t>シュベツ</t>
    </rPh>
    <phoneticPr fontId="4"/>
  </si>
  <si>
    <t>口座番号</t>
    <rPh sb="0" eb="4">
      <t>コウザバンゴウ</t>
    </rPh>
    <phoneticPr fontId="4"/>
  </si>
  <si>
    <t>名義人（カナ）</t>
    <rPh sb="0" eb="3">
      <t>メイギニン</t>
    </rPh>
    <phoneticPr fontId="4"/>
  </si>
  <si>
    <t>名義人（漢字）</t>
    <rPh sb="0" eb="3">
      <t>メイギニン</t>
    </rPh>
    <rPh sb="4" eb="6">
      <t>カンジ</t>
    </rPh>
    <phoneticPr fontId="4"/>
  </si>
  <si>
    <r>
      <rPr>
        <b/>
        <sz val="12"/>
        <color theme="1"/>
        <rFont val="ＭＳ Ｐ明朝"/>
        <family val="1"/>
        <charset val="128"/>
      </rPr>
      <t>２．業者コード</t>
    </r>
    <r>
      <rPr>
        <sz val="7"/>
        <color theme="1"/>
        <rFont val="ＭＳ Ｐ明朝"/>
        <family val="1"/>
        <charset val="128"/>
      </rPr>
      <t>（伊丹市の有資格者となった過去がある者のみ入力する。）</t>
    </r>
    <rPh sb="2" eb="4">
      <t>ギョウシャ</t>
    </rPh>
    <rPh sb="8" eb="11">
      <t>イタミシ</t>
    </rPh>
    <rPh sb="12" eb="16">
      <t>ユウシカクシャ</t>
    </rPh>
    <rPh sb="20" eb="22">
      <t>カコ</t>
    </rPh>
    <rPh sb="25" eb="26">
      <t>モノ</t>
    </rPh>
    <rPh sb="28" eb="30">
      <t>ニュウリョク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</si>
  <si>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</si>
  <si>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</si>
  <si>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</si>
  <si>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</si>
  <si>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（印刷後、使用印鑑を押印して下さい）</t>
    <rPh sb="1" eb="3">
      <t>インサツ</t>
    </rPh>
    <rPh sb="3" eb="4">
      <t>ノチ</t>
    </rPh>
    <rPh sb="5" eb="7">
      <t>シヨウ</t>
    </rPh>
    <rPh sb="7" eb="9">
      <t>インカン</t>
    </rPh>
    <rPh sb="10" eb="12">
      <t>オウイン</t>
    </rPh>
    <phoneticPr fontId="4"/>
  </si>
  <si>
    <r>
      <t>口座名義人（カナ）</t>
    </r>
    <r>
      <rPr>
        <sz val="5"/>
        <color theme="1"/>
        <rFont val="ＭＳ Ｐ明朝"/>
        <family val="1"/>
        <charset val="128"/>
      </rPr>
      <t>（※法人格等を表す字句は略語（「株式会社」→「カ）」等）により入力して下さい。）</t>
    </r>
    <rPh sb="0" eb="2">
      <t>コウザ</t>
    </rPh>
    <rPh sb="2" eb="5">
      <t>メイギニン</t>
    </rPh>
    <rPh sb="11" eb="15">
      <t>ホウジンカクトウ</t>
    </rPh>
    <rPh sb="16" eb="17">
      <t>アラワ</t>
    </rPh>
    <rPh sb="18" eb="20">
      <t>ジク</t>
    </rPh>
    <rPh sb="21" eb="23">
      <t>リャクゴ</t>
    </rPh>
    <rPh sb="25" eb="29">
      <t>カブシキガイシャ</t>
    </rPh>
    <rPh sb="35" eb="36">
      <t>トウ</t>
    </rPh>
    <rPh sb="40" eb="42">
      <t>ニュウリョク</t>
    </rPh>
    <phoneticPr fontId="4"/>
  </si>
  <si>
    <r>
      <t>口座名義人（漢字）</t>
    </r>
    <r>
      <rPr>
        <sz val="5"/>
        <color theme="1"/>
        <rFont val="ＭＳ Ｐ明朝"/>
        <family val="1"/>
        <charset val="128"/>
      </rPr>
      <t>（※法人格等を表す字句は略語（「株式会社」→「(株)」等）により入力して下さい。）</t>
    </r>
    <rPh sb="0" eb="2">
      <t>コウザ</t>
    </rPh>
    <rPh sb="2" eb="5">
      <t>メイギニン</t>
    </rPh>
    <rPh sb="6" eb="8">
      <t>カンジ</t>
    </rPh>
    <rPh sb="32" eb="35">
      <t>カブ</t>
    </rPh>
    <phoneticPr fontId="4"/>
  </si>
  <si>
    <t>千円</t>
    <rPh sb="0" eb="2">
      <t>センエン</t>
    </rPh>
    <phoneticPr fontId="4"/>
  </si>
  <si>
    <t>資本金</t>
    <rPh sb="0" eb="3">
      <t>シホンキン</t>
    </rPh>
    <phoneticPr fontId="4"/>
  </si>
  <si>
    <t>自己資本額</t>
    <rPh sb="0" eb="5">
      <t>ジコシホンガク</t>
    </rPh>
    <phoneticPr fontId="4"/>
  </si>
  <si>
    <t>文章は改行（Alt + Enter）せずに入力してください。また、入力は800文字以内としてください。</t>
    <rPh sb="0" eb="2">
      <t>ブンショウ</t>
    </rPh>
    <rPh sb="3" eb="5">
      <t>カイギョウ</t>
    </rPh>
    <rPh sb="21" eb="23">
      <t>ニュウリョク</t>
    </rPh>
    <phoneticPr fontId="4"/>
  </si>
  <si>
    <t>４．受任者</t>
    <rPh sb="2" eb="5">
      <t>ジュニンシャ</t>
    </rPh>
    <phoneticPr fontId="4"/>
  </si>
  <si>
    <t>　別添入札参加資格審査申請資料に加え、下記の事項について届出をします。</t>
    <rPh sb="1" eb="3">
      <t>ベッテン</t>
    </rPh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rPh sb="13" eb="15">
      <t>シリョウ</t>
    </rPh>
    <rPh sb="16" eb="17">
      <t>クワ</t>
    </rPh>
    <rPh sb="19" eb="21">
      <t>カキ</t>
    </rPh>
    <rPh sb="22" eb="24">
      <t>ジコウ</t>
    </rPh>
    <rPh sb="28" eb="29">
      <t>トド</t>
    </rPh>
    <rPh sb="29" eb="30">
      <t>デ</t>
    </rPh>
    <phoneticPr fontId="4"/>
  </si>
  <si>
    <t>有資格者数（人）</t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</si>
  <si>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6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</si>
  <si>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6"/>
  </si>
  <si>
    <t>一級建築士</t>
    <rPh sb="0" eb="2">
      <t>イッキュウ</t>
    </rPh>
    <rPh sb="2" eb="5">
      <t>ケンチクシ</t>
    </rPh>
    <phoneticPr fontId="6"/>
  </si>
  <si>
    <t>二級建築士</t>
    <rPh sb="0" eb="1">
      <t>ニ</t>
    </rPh>
    <rPh sb="1" eb="2">
      <t>キュウ</t>
    </rPh>
    <rPh sb="2" eb="5">
      <t>ケンチクシ</t>
    </rPh>
    <phoneticPr fontId="6"/>
  </si>
  <si>
    <t>建築設備士</t>
    <rPh sb="0" eb="2">
      <t>ケンチク</t>
    </rPh>
    <rPh sb="2" eb="5">
      <t>セツビシ</t>
    </rPh>
    <phoneticPr fontId="6"/>
  </si>
  <si>
    <t>建築積算
資格者</t>
    <rPh sb="0" eb="2">
      <t>ケンチク</t>
    </rPh>
    <rPh sb="2" eb="4">
      <t>セキサン</t>
    </rPh>
    <rPh sb="5" eb="8">
      <t>シカクシャ</t>
    </rPh>
    <phoneticPr fontId="6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</si>
  <si>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6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</si>
  <si>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6"/>
  </si>
  <si>
    <t>測量士</t>
    <rPh sb="0" eb="3">
      <t>ソクリョウシ</t>
    </rPh>
    <phoneticPr fontId="6"/>
  </si>
  <si>
    <t>測量士補</t>
    <rPh sb="0" eb="3">
      <t>ソクリョウシ</t>
    </rPh>
    <rPh sb="3" eb="4">
      <t>ホ</t>
    </rPh>
    <phoneticPr fontId="6"/>
  </si>
  <si>
    <t>環境計量士</t>
    <rPh sb="0" eb="2">
      <t>カンキョウ</t>
    </rPh>
    <rPh sb="2" eb="4">
      <t>ケイリョウ</t>
    </rPh>
    <rPh sb="4" eb="5">
      <t>シ</t>
    </rPh>
    <phoneticPr fontId="6"/>
  </si>
  <si>
    <t>港湾海洋
調査士</t>
    <rPh sb="0" eb="2">
      <t>コウワン</t>
    </rPh>
    <rPh sb="2" eb="4">
      <t>カイヨウ</t>
    </rPh>
    <rPh sb="5" eb="7">
      <t>チョウサ</t>
    </rPh>
    <phoneticPr fontId="6"/>
  </si>
  <si>
    <t>不動産鑑定士</t>
    <rPh sb="0" eb="3">
      <t>フドウサン</t>
    </rPh>
    <rPh sb="3" eb="6">
      <t>カンテイシ</t>
    </rPh>
    <phoneticPr fontId="6"/>
  </si>
  <si>
    <t>不動産鑑定士補</t>
    <rPh sb="0" eb="3">
      <t>フドウサン</t>
    </rPh>
    <rPh sb="3" eb="6">
      <t>カンテイシ</t>
    </rPh>
    <rPh sb="6" eb="7">
      <t>ホ</t>
    </rPh>
    <phoneticPr fontId="6"/>
  </si>
  <si>
    <t>RCCM</t>
    <phoneticPr fontId="6"/>
  </si>
  <si>
    <t>技術士</t>
    <rPh sb="0" eb="3">
      <t>ギジュツシ</t>
    </rPh>
    <phoneticPr fontId="6"/>
  </si>
  <si>
    <t>総合技術監理部門</t>
    <rPh sb="0" eb="2">
      <t>ソウゴウ</t>
    </rPh>
    <rPh sb="2" eb="4">
      <t>ギジュツ</t>
    </rPh>
    <rPh sb="4" eb="6">
      <t>カンリ</t>
    </rPh>
    <rPh sb="6" eb="8">
      <t>ブモン</t>
    </rPh>
    <phoneticPr fontId="6"/>
  </si>
  <si>
    <t>建設部門</t>
    <rPh sb="0" eb="2">
      <t>ケンセツ</t>
    </rPh>
    <rPh sb="2" eb="4">
      <t>ブモン</t>
    </rPh>
    <phoneticPr fontId="6"/>
  </si>
  <si>
    <t>農業部門</t>
    <rPh sb="0" eb="2">
      <t>ノウギョウ</t>
    </rPh>
    <rPh sb="2" eb="4">
      <t>ブモン</t>
    </rPh>
    <phoneticPr fontId="6"/>
  </si>
  <si>
    <t>森林部門</t>
    <rPh sb="0" eb="2">
      <t>シンリン</t>
    </rPh>
    <rPh sb="2" eb="4">
      <t>ブモン</t>
    </rPh>
    <phoneticPr fontId="6"/>
  </si>
  <si>
    <t>上下水道部門</t>
    <rPh sb="0" eb="4">
      <t>ジョウゲスイドウ</t>
    </rPh>
    <rPh sb="4" eb="6">
      <t>ブモン</t>
    </rPh>
    <phoneticPr fontId="6"/>
  </si>
  <si>
    <t>電気・電子部門</t>
    <rPh sb="0" eb="2">
      <t>デンキ</t>
    </rPh>
    <rPh sb="3" eb="5">
      <t>デンシ</t>
    </rPh>
    <rPh sb="5" eb="7">
      <t>ブモン</t>
    </rPh>
    <phoneticPr fontId="6"/>
  </si>
  <si>
    <t>機械部門</t>
    <rPh sb="0" eb="2">
      <t>キカイ</t>
    </rPh>
    <rPh sb="2" eb="4">
      <t>ブモン</t>
    </rPh>
    <phoneticPr fontId="6"/>
  </si>
  <si>
    <t>地質調査</t>
    <rPh sb="0" eb="2">
      <t>チシツ</t>
    </rPh>
    <rPh sb="2" eb="4">
      <t>チョウサ</t>
    </rPh>
    <phoneticPr fontId="6"/>
  </si>
  <si>
    <t>その他</t>
    <rPh sb="2" eb="3">
      <t>タ</t>
    </rPh>
    <phoneticPr fontId="6"/>
  </si>
  <si>
    <t>(測量)測量一般</t>
  </si>
  <si>
    <t>(測量)地図の調整</t>
  </si>
  <si>
    <t>(測量)航空測量</t>
  </si>
  <si>
    <t>(建築ｺﾝｻﾙ)建築一般</t>
  </si>
  <si>
    <t>(建築ｺﾝｻﾙ)意匠</t>
  </si>
  <si>
    <t>(建築ｺﾝｻﾙ)構造</t>
  </si>
  <si>
    <t>(建築ｺﾝｻﾙ)冷暖房</t>
  </si>
  <si>
    <t>(建築ｺﾝｻﾙ)衛生</t>
  </si>
  <si>
    <t>(建築ｺﾝｻﾙ)電気</t>
  </si>
  <si>
    <t>(建築ｺﾝｻﾙ)建築積算</t>
  </si>
  <si>
    <t>(建築ｺﾝｻﾙ)機械積算</t>
  </si>
  <si>
    <t>(建築ｺﾝｻﾙ)電気積算</t>
  </si>
  <si>
    <t>(建築ｺﾝｻﾙ)工事監理（建築）</t>
  </si>
  <si>
    <t>(建築ｺﾝｻﾙ)工事監理（電気）</t>
  </si>
  <si>
    <t>(建築ｺﾝｻﾙ)工事監理（機械）</t>
  </si>
  <si>
    <t>(建築ｺﾝｻﾙ)調査</t>
  </si>
  <si>
    <t>(建築ｺﾝｻﾙ)耐震診断</t>
  </si>
  <si>
    <t>(建築ｺﾝｻﾙ)地区計画及び地域計画</t>
  </si>
  <si>
    <t>(土木ｺﾝｻﾙ)河川、砂防及び海岸・海洋部門</t>
  </si>
  <si>
    <t>(土木ｺﾝｻﾙ)港湾及び空港部門</t>
  </si>
  <si>
    <t>(土木ｺﾝｻﾙ)電力土木部門</t>
  </si>
  <si>
    <t>(土木ｺﾝｻﾙ)道路部門</t>
  </si>
  <si>
    <t>(土木ｺﾝｻﾙ)鉄道部門</t>
  </si>
  <si>
    <t>(土木ｺﾝｻﾙ)上水道及び工業用水道部門</t>
  </si>
  <si>
    <t>(土木ｺﾝｻﾙ)下水道部門</t>
  </si>
  <si>
    <t>(土木ｺﾝｻﾙ)農業土木部門</t>
  </si>
  <si>
    <t>(土木ｺﾝｻﾙ)森林土木部門</t>
  </si>
  <si>
    <t>(土木ｺﾝｻﾙ)水産土木部門</t>
  </si>
  <si>
    <t>(土木ｺﾝｻﾙ)廃棄物部門</t>
  </si>
  <si>
    <t>(土木ｺﾝｻﾙ)造園部門</t>
  </si>
  <si>
    <t>(土木ｺﾝｻﾙ)都市計画及び地方計画部門</t>
  </si>
  <si>
    <t>(土木ｺﾝｻﾙ)地質部門</t>
  </si>
  <si>
    <t>(土木ｺﾝｻﾙ)土質及び基礎部門</t>
  </si>
  <si>
    <t>(土木ｺﾝｻﾙ)鋼構造及びコンクリート部門</t>
  </si>
  <si>
    <t>(土木ｺﾝｻﾙ)トンネル部門</t>
  </si>
  <si>
    <t>(土木ｺﾝｻﾙ)施工計画、施工設備及び積算部門</t>
  </si>
  <si>
    <t>(土木ｺﾝｻﾙ)建設環境部門</t>
  </si>
  <si>
    <t>(土木ｺﾝｻﾙ)機械部門</t>
  </si>
  <si>
    <t>(土木ｺﾝｻﾙ)電気電子部門</t>
  </si>
  <si>
    <t>(土木ｺﾝｻﾙ)その他</t>
  </si>
  <si>
    <t>(地質調査)地質調査</t>
  </si>
  <si>
    <t>(補償ｺﾝｻﾙ)土地調査</t>
  </si>
  <si>
    <t>(補償ｺﾝｻﾙ)土地評価</t>
  </si>
  <si>
    <t>(補償ｺﾝｻﾙ)物件</t>
  </si>
  <si>
    <t>(補償ｺﾝｻﾙ)機械工作物</t>
  </si>
  <si>
    <t>(補償ｺﾝｻﾙ)営業･特殊補償</t>
  </si>
  <si>
    <t>(補償ｺﾝｻﾙ)事業損失</t>
  </si>
  <si>
    <t>(補償ｺﾝｻﾙ)補償関連</t>
  </si>
  <si>
    <t>(補償ｺﾝｻﾙ)総合補償</t>
  </si>
  <si>
    <t>(補償ｺﾝｻﾙ)不動産鑑定</t>
  </si>
  <si>
    <t>(補償ｺﾝｻﾙ)登記手続等</t>
  </si>
  <si>
    <t>(その他)水質調査</t>
  </si>
  <si>
    <t>(その他)大気分析</t>
  </si>
  <si>
    <t>(その他)騒音・振動調査</t>
  </si>
  <si>
    <t>(その他)交通量調査</t>
  </si>
  <si>
    <t>(その他)商業調査</t>
  </si>
  <si>
    <t>(その他)その他</t>
  </si>
  <si>
    <t>希望</t>
    <rPh sb="0" eb="2">
      <t>キボウ</t>
    </rPh>
    <phoneticPr fontId="4"/>
  </si>
  <si>
    <t>一</t>
    <rPh sb="0" eb="1">
      <t>イチ</t>
    </rPh>
    <phoneticPr fontId="4"/>
  </si>
  <si>
    <t>特</t>
    <rPh sb="0" eb="1">
      <t>トク</t>
    </rPh>
    <phoneticPr fontId="4"/>
  </si>
  <si>
    <t>希望</t>
    <rPh sb="0" eb="2">
      <t>キボウ</t>
    </rPh>
    <phoneticPr fontId="31"/>
  </si>
  <si>
    <t>資格者数</t>
    <rPh sb="0" eb="2">
      <t>シカク</t>
    </rPh>
    <rPh sb="2" eb="4">
      <t>シャスウ</t>
    </rPh>
    <phoneticPr fontId="4"/>
  </si>
  <si>
    <t>登録</t>
    <rPh sb="0" eb="2">
      <t>トウロク</t>
    </rPh>
    <phoneticPr fontId="4"/>
  </si>
  <si>
    <t>競争参加資格希望営業品目表（物品製造・役務の提供等）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phoneticPr fontId="6"/>
  </si>
  <si>
    <t>コンサル売上高</t>
    <rPh sb="4" eb="7">
      <t>ウリアゲダカ</t>
    </rPh>
    <phoneticPr fontId="4"/>
  </si>
  <si>
    <t>物品売上高</t>
    <rPh sb="0" eb="5">
      <t>ブッピンウリアゲダカ</t>
    </rPh>
    <phoneticPr fontId="4"/>
  </si>
  <si>
    <t>５．振込口座</t>
    <rPh sb="2" eb="6">
      <t>フリコミコウザ</t>
    </rPh>
    <phoneticPr fontId="4"/>
  </si>
  <si>
    <t>６．使用印鑑</t>
    <rPh sb="2" eb="6">
      <t>シヨウインカン</t>
    </rPh>
    <phoneticPr fontId="4"/>
  </si>
  <si>
    <t>７．資本金・自己資本額</t>
    <rPh sb="2" eb="5">
      <t>シホンキン</t>
    </rPh>
    <rPh sb="6" eb="11">
      <t>ジコシホンガク</t>
    </rPh>
    <phoneticPr fontId="4"/>
  </si>
  <si>
    <t>８．登録区分ごとの売上高</t>
    <rPh sb="2" eb="4">
      <t>トウロク</t>
    </rPh>
    <rPh sb="4" eb="6">
      <t>クブン</t>
    </rPh>
    <rPh sb="9" eb="12">
      <t>ウリアゲダカ</t>
    </rPh>
    <phoneticPr fontId="4"/>
  </si>
  <si>
    <r>
      <rPr>
        <b/>
        <sz val="12"/>
        <color theme="1"/>
        <rFont val="ＭＳ Ｐ明朝"/>
        <family val="1"/>
        <charset val="128"/>
      </rPr>
      <t>１．登録区分</t>
    </r>
    <r>
      <rPr>
        <sz val="7"/>
        <color theme="1"/>
        <rFont val="ＭＳ Ｐ明朝"/>
        <family val="1"/>
        <charset val="128"/>
      </rPr>
      <t>（登録を希望する申請区分に「○」を入力する。）</t>
    </r>
    <rPh sb="2" eb="4">
      <t>トウロク</t>
    </rPh>
    <rPh sb="4" eb="6">
      <t>クブン</t>
    </rPh>
    <rPh sb="7" eb="9">
      <t>トウロク</t>
    </rPh>
    <rPh sb="10" eb="12">
      <t>キボウ</t>
    </rPh>
    <rPh sb="14" eb="18">
      <t>シンセイクブン</t>
    </rPh>
    <rPh sb="23" eb="25">
      <t>ニュウリョク</t>
    </rPh>
    <phoneticPr fontId="4"/>
  </si>
  <si>
    <r>
      <t>３．法人格の前後</t>
    </r>
    <r>
      <rPr>
        <sz val="7"/>
        <color theme="1"/>
        <rFont val="ＭＳ Ｐ明朝"/>
        <family val="1"/>
        <charset val="128"/>
      </rPr>
      <t>（「株式会社」などの法人格を表す字句の前後の区別を選択して下さい。）</t>
    </r>
    <rPh sb="2" eb="5">
      <t>ホウジンカク</t>
    </rPh>
    <rPh sb="6" eb="8">
      <t>ゼンゴ</t>
    </rPh>
    <rPh sb="10" eb="14">
      <t>カブシキガイシャ</t>
    </rPh>
    <rPh sb="18" eb="21">
      <t>ホウジンカク</t>
    </rPh>
    <rPh sb="22" eb="23">
      <t>アラワ</t>
    </rPh>
    <rPh sb="24" eb="26">
      <t>ジク</t>
    </rPh>
    <rPh sb="27" eb="29">
      <t>ゼンゴ</t>
    </rPh>
    <rPh sb="30" eb="32">
      <t>クベツ</t>
    </rPh>
    <rPh sb="33" eb="35">
      <t>センタク</t>
    </rPh>
    <phoneticPr fontId="4"/>
  </si>
  <si>
    <t>法人格なし他</t>
    <rPh sb="0" eb="3">
      <t>ホウジンカク</t>
    </rPh>
    <rPh sb="5" eb="6">
      <t>ホカ</t>
    </rPh>
    <phoneticPr fontId="4"/>
  </si>
  <si>
    <r>
      <rPr>
        <b/>
        <sz val="12"/>
        <color theme="1"/>
        <rFont val="ＭＳ Ｐ明朝"/>
        <family val="1"/>
        <charset val="128"/>
      </rPr>
      <t>９．特に取引を希望する工種・業務</t>
    </r>
    <r>
      <rPr>
        <sz val="7"/>
        <color theme="1"/>
        <rFont val="ＭＳ Ｐ明朝"/>
        <family val="1"/>
        <charset val="128"/>
      </rPr>
      <t>（各登録区分につき最大４つまで選択して下さい。）</t>
    </r>
    <rPh sb="2" eb="3">
      <t>トク</t>
    </rPh>
    <rPh sb="4" eb="6">
      <t>トリヒキ</t>
    </rPh>
    <rPh sb="7" eb="9">
      <t>キボウ</t>
    </rPh>
    <rPh sb="11" eb="13">
      <t>コウシュ</t>
    </rPh>
    <rPh sb="14" eb="16">
      <t>ギョウム</t>
    </rPh>
    <rPh sb="17" eb="18">
      <t>カク</t>
    </rPh>
    <rPh sb="18" eb="20">
      <t>トウロク</t>
    </rPh>
    <rPh sb="20" eb="22">
      <t>クブン</t>
    </rPh>
    <rPh sb="25" eb="27">
      <t>サイダイ</t>
    </rPh>
    <rPh sb="31" eb="33">
      <t>センタク</t>
    </rPh>
    <phoneticPr fontId="4"/>
  </si>
  <si>
    <r>
      <rPr>
        <b/>
        <sz val="12"/>
        <color theme="1"/>
        <rFont val="ＭＳ Ｐ明朝"/>
        <family val="1"/>
        <charset val="128"/>
      </rPr>
      <t>１０．特記事項</t>
    </r>
    <r>
      <rPr>
        <sz val="7"/>
        <color theme="1"/>
        <rFont val="ＭＳ Ｐ明朝"/>
        <family val="1"/>
        <charset val="128"/>
      </rPr>
      <t>（※得意とする工事・業種、保有する認可、許可、登録、特許、主たる製造品目、仕入先など、会社の特色を自由入力して下さい。）</t>
    </r>
    <rPh sb="3" eb="7">
      <t>トッキジコウ</t>
    </rPh>
    <rPh sb="14" eb="16">
      <t>コウジ</t>
    </rPh>
    <phoneticPr fontId="4"/>
  </si>
  <si>
    <t>電子申請用サイト</t>
    <rPh sb="0" eb="2">
      <t>デンシ</t>
    </rPh>
    <rPh sb="2" eb="4">
      <t>シンセイ</t>
    </rPh>
    <rPh sb="4" eb="5">
      <t>ヨウ</t>
    </rPh>
    <phoneticPr fontId="4"/>
  </si>
  <si>
    <r>
      <t>口座番号</t>
    </r>
    <r>
      <rPr>
        <sz val="5"/>
        <color theme="1"/>
        <rFont val="ＭＳ Ｐ明朝"/>
        <family val="1"/>
        <charset val="128"/>
      </rPr>
      <t>(数字7桁）</t>
    </r>
    <rPh sb="0" eb="4">
      <t>コウザバンゴウ</t>
    </rPh>
    <rPh sb="5" eb="7">
      <t>スウジ</t>
    </rPh>
    <rPh sb="8" eb="9">
      <t>ケタ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</si>
</sst>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4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u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u/>
      <sz val="8"/>
      <color theme="1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indexed="8"/>
      <name val="Arial"/>
      <family val="2"/>
    </font>
    <font>
      <sz val="9"/>
      <color rgb="FFFF0000"/>
      <name val="ＭＳ Ｐ明朝"/>
      <family val="1"/>
      <charset val="128"/>
    </font>
    <font>
      <sz val="11"/>
      <name val="ＭＳ 明朝"/>
      <family val="1"/>
      <charset val="128"/>
    </font>
    <font>
      <sz val="5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b/>
      <sz val="18"/>
      <color theme="0" tint="-0.34998626667073579"/>
      <name val="ＭＳ Ｐ明朝"/>
      <family val="1"/>
      <charset val="128"/>
    </font>
    <font>
      <sz val="10"/>
      <color theme="2" tint="-0.249977111117893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9" fillId="0" borderId="0" applyFont="0"/>
  </cellStyleXfs>
  <cellXfs count="85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" xfId="0" applyFont="1" applyBorder="1" applyAlignment="1"/>
    <xf numFmtId="0" fontId="21" fillId="0" borderId="43" xfId="0" applyFont="1" applyBorder="1" applyAlignment="1"/>
    <xf numFmtId="0" fontId="0" fillId="0" borderId="0" xfId="0" applyAlignment="1"/>
    <xf numFmtId="0" fontId="21" fillId="0" borderId="0" xfId="0" applyFont="1" applyAlignment="1"/>
    <xf numFmtId="0" fontId="0" fillId="0" borderId="43" xfId="0" applyBorder="1" applyAlignment="1"/>
    <xf numFmtId="0" fontId="3" fillId="0" borderId="4" xfId="0" applyNumberFormat="1" applyFont="1" applyBorder="1" applyAlignment="1" applyProtection="1">
      <alignment horizontal="center" vertical="center"/>
    </xf>
    <xf numFmtId="0" fontId="5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/>
    <xf numFmtId="0" fontId="21" fillId="0" borderId="0" xfId="0" applyFont="1" applyBorder="1" applyAlignment="1"/>
    <xf numFmtId="0" fontId="21" fillId="0" borderId="4" xfId="0" applyFont="1" applyBorder="1" applyAlignment="1"/>
    <xf numFmtId="0" fontId="23" fillId="0" borderId="43" xfId="0" applyFont="1" applyBorder="1" applyAlignment="1"/>
    <xf numFmtId="49" fontId="3" fillId="0" borderId="0" xfId="2" applyNumberFormat="1" applyFont="1" applyFill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Alignment="1" applyProtection="1">
      <alignment vertical="center"/>
    </xf>
    <xf numFmtId="176" fontId="3" fillId="0" borderId="0" xfId="2" applyNumberFormat="1" applyFont="1" applyFill="1" applyBorder="1" applyAlignment="1" applyProtection="1">
      <alignment horizontal="center" vertical="center"/>
    </xf>
    <xf numFmtId="176" fontId="3" fillId="0" borderId="0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Border="1" applyAlignment="1" applyProtection="1">
      <alignment horizontal="centerContinuous" vertical="center"/>
    </xf>
    <xf numFmtId="176" fontId="3" fillId="0" borderId="2" xfId="2" applyNumberFormat="1" applyFont="1" applyFill="1" applyBorder="1" applyAlignment="1" applyProtection="1">
      <alignment vertical="center"/>
    </xf>
    <xf numFmtId="176" fontId="5" fillId="0" borderId="19" xfId="2" applyNumberFormat="1" applyFont="1" applyFill="1" applyBorder="1" applyAlignment="1" applyProtection="1">
      <alignment vertical="center"/>
    </xf>
    <xf numFmtId="176" fontId="5" fillId="0" borderId="20" xfId="2" applyNumberFormat="1" applyFont="1" applyFill="1" applyBorder="1" applyAlignment="1" applyProtection="1">
      <alignment vertical="center"/>
    </xf>
    <xf numFmtId="176" fontId="3" fillId="0" borderId="20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Alignment="1" applyProtection="1">
      <alignment vertical="top"/>
    </xf>
    <xf numFmtId="176" fontId="5" fillId="0" borderId="0" xfId="2" applyNumberFormat="1" applyFont="1" applyFill="1" applyBorder="1" applyAlignment="1" applyProtection="1">
      <alignment horizontal="left" vertical="top" shrinkToFit="1"/>
    </xf>
    <xf numFmtId="176" fontId="7" fillId="0" borderId="0" xfId="2" applyNumberFormat="1" applyFont="1" applyFill="1" applyAlignment="1" applyProtection="1">
      <alignment horizontal="left" vertical="top"/>
    </xf>
    <xf numFmtId="176" fontId="3" fillId="0" borderId="0" xfId="2" applyNumberFormat="1" applyFont="1" applyFill="1" applyAlignment="1" applyProtection="1">
      <alignment horizontal="left" vertical="top"/>
    </xf>
    <xf numFmtId="176" fontId="3" fillId="0" borderId="0" xfId="2" applyNumberFormat="1" applyFont="1" applyFill="1" applyBorder="1" applyAlignment="1" applyProtection="1">
      <alignment horizontal="left" vertical="top"/>
    </xf>
    <xf numFmtId="176" fontId="3" fillId="0" borderId="0" xfId="2" applyNumberFormat="1" applyFont="1" applyFill="1" applyBorder="1" applyAlignment="1" applyProtection="1">
      <alignment vertical="top"/>
    </xf>
    <xf numFmtId="176" fontId="5" fillId="0" borderId="0" xfId="2" applyNumberFormat="1" applyFont="1" applyFill="1" applyAlignment="1" applyProtection="1">
      <alignment vertical="center"/>
    </xf>
    <xf numFmtId="176" fontId="9" fillId="0" borderId="0" xfId="2" applyNumberFormat="1" applyFont="1" applyFill="1" applyAlignment="1" applyProtection="1">
      <alignment vertical="center"/>
    </xf>
    <xf numFmtId="176" fontId="5" fillId="0" borderId="0" xfId="2" applyNumberFormat="1" applyFont="1" applyFill="1" applyBorder="1" applyAlignment="1" applyProtection="1">
      <alignment vertical="center"/>
    </xf>
    <xf numFmtId="176" fontId="5" fillId="0" borderId="0" xfId="2" applyNumberFormat="1" applyFont="1" applyFill="1" applyAlignment="1" applyProtection="1">
      <alignment horizontal="right" vertical="center"/>
    </xf>
    <xf numFmtId="176" fontId="10" fillId="0" borderId="0" xfId="2" applyNumberFormat="1" applyFont="1" applyFill="1" applyBorder="1" applyAlignment="1" applyProtection="1">
      <alignment vertical="center"/>
    </xf>
    <xf numFmtId="176" fontId="11" fillId="0" borderId="0" xfId="2" applyNumberFormat="1" applyFont="1" applyFill="1" applyBorder="1" applyAlignment="1" applyProtection="1">
      <alignment vertical="center"/>
    </xf>
    <xf numFmtId="176" fontId="10" fillId="0" borderId="0" xfId="2" applyNumberFormat="1" applyFont="1" applyFill="1" applyBorder="1" applyAlignment="1" applyProtection="1">
      <alignment horizontal="center" vertical="center"/>
    </xf>
    <xf numFmtId="176" fontId="3" fillId="0" borderId="0" xfId="2" applyNumberFormat="1" applyFont="1" applyFill="1" applyBorder="1" applyAlignment="1" applyProtection="1">
      <alignment horizontal="right" vertical="center"/>
    </xf>
    <xf numFmtId="176" fontId="12" fillId="0" borderId="0" xfId="2" applyNumberFormat="1" applyFont="1" applyFill="1" applyProtection="1"/>
    <xf numFmtId="176" fontId="3" fillId="0" borderId="0" xfId="2" applyNumberFormat="1" applyFont="1" applyFill="1" applyAlignment="1" applyProtection="1">
      <alignment shrinkToFit="1"/>
    </xf>
    <xf numFmtId="49" fontId="3" fillId="0" borderId="0" xfId="2" applyNumberFormat="1" applyFont="1" applyFill="1" applyBorder="1" applyAlignment="1" applyProtection="1">
      <alignment horizontal="centerContinuous" vertical="center"/>
    </xf>
    <xf numFmtId="49" fontId="3" fillId="0" borderId="20" xfId="2" applyNumberFormat="1" applyFont="1" applyFill="1" applyBorder="1" applyAlignment="1" applyProtection="1">
      <alignment horizontal="centerContinuous" vertical="center"/>
    </xf>
    <xf numFmtId="176" fontId="5" fillId="0" borderId="0" xfId="2" applyNumberFormat="1" applyFont="1" applyFill="1" applyBorder="1" applyAlignment="1" applyProtection="1">
      <alignment horizontal="centerContinuous" vertical="center" shrinkToFit="1"/>
    </xf>
    <xf numFmtId="176" fontId="5" fillId="0" borderId="0" xfId="2" applyNumberFormat="1" applyFont="1" applyFill="1" applyAlignment="1" applyProtection="1">
      <alignment vertical="center" shrinkToFit="1"/>
    </xf>
    <xf numFmtId="176" fontId="3" fillId="0" borderId="0" xfId="2" applyNumberFormat="1" applyFont="1" applyFill="1" applyAlignment="1" applyProtection="1">
      <alignment vertical="center" shrinkToFit="1"/>
    </xf>
    <xf numFmtId="176" fontId="5" fillId="0" borderId="0" xfId="2" applyNumberFormat="1" applyFont="1" applyFill="1" applyBorder="1" applyAlignment="1" applyProtection="1">
      <alignment vertical="center" shrinkToFit="1"/>
    </xf>
    <xf numFmtId="176" fontId="3" fillId="0" borderId="0" xfId="2" applyNumberFormat="1" applyFont="1" applyFill="1" applyBorder="1" applyAlignment="1" applyProtection="1">
      <alignment vertical="center" shrinkToFit="1"/>
    </xf>
    <xf numFmtId="176" fontId="3" fillId="0" borderId="0" xfId="2" applyNumberFormat="1" applyFont="1" applyFill="1" applyProtection="1"/>
    <xf numFmtId="176" fontId="14" fillId="0" borderId="0" xfId="2" applyNumberFormat="1" applyFont="1" applyFill="1" applyBorder="1" applyAlignment="1" applyProtection="1">
      <alignment vertical="center"/>
    </xf>
    <xf numFmtId="49" fontId="14" fillId="0" borderId="0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Border="1" applyAlignment="1" applyProtection="1">
      <alignment horizontal="centerContinuous" vertical="center" shrinkToFit="1"/>
    </xf>
    <xf numFmtId="176" fontId="5" fillId="0" borderId="0" xfId="2" applyNumberFormat="1" applyFont="1" applyFill="1" applyBorder="1" applyAlignment="1" applyProtection="1">
      <alignment horizontal="center" vertical="center" shrinkToFit="1"/>
    </xf>
    <xf numFmtId="176" fontId="5" fillId="0" borderId="0" xfId="2" applyNumberFormat="1" applyFont="1" applyFill="1" applyBorder="1" applyAlignment="1" applyProtection="1">
      <alignment horizontal="center" vertical="center"/>
    </xf>
    <xf numFmtId="176" fontId="15" fillId="0" borderId="0" xfId="2" applyNumberFormat="1" applyFont="1" applyFill="1" applyBorder="1" applyAlignment="1" applyProtection="1">
      <alignment horizontal="center" vertical="center"/>
    </xf>
    <xf numFmtId="176" fontId="14" fillId="0" borderId="0" xfId="2" applyNumberFormat="1" applyFont="1" applyFill="1" applyAlignment="1" applyProtection="1">
      <alignment vertical="center"/>
    </xf>
    <xf numFmtId="49" fontId="14" fillId="0" borderId="0" xfId="2" applyNumberFormat="1" applyFont="1" applyFill="1" applyAlignment="1" applyProtection="1">
      <alignment vertical="center"/>
    </xf>
    <xf numFmtId="176" fontId="16" fillId="0" borderId="0" xfId="2" applyNumberFormat="1" applyFont="1" applyFill="1" applyBorder="1" applyAlignment="1" applyProtection="1">
      <alignment vertical="center"/>
    </xf>
    <xf numFmtId="176" fontId="3" fillId="0" borderId="1" xfId="2" applyNumberFormat="1" applyFont="1" applyFill="1" applyBorder="1" applyAlignment="1" applyProtection="1">
      <alignment vertical="center"/>
    </xf>
    <xf numFmtId="176" fontId="3" fillId="0" borderId="35" xfId="2" applyNumberFormat="1" applyFont="1" applyFill="1" applyBorder="1" applyAlignment="1" applyProtection="1">
      <alignment vertical="center"/>
    </xf>
    <xf numFmtId="176" fontId="3" fillId="0" borderId="41" xfId="2" applyNumberFormat="1" applyFont="1" applyFill="1" applyBorder="1" applyAlignment="1" applyProtection="1">
      <alignment vertical="center"/>
    </xf>
    <xf numFmtId="176" fontId="3" fillId="0" borderId="42" xfId="2" applyNumberFormat="1" applyFont="1" applyFill="1" applyBorder="1" applyAlignment="1" applyProtection="1">
      <alignment vertical="center"/>
    </xf>
    <xf numFmtId="176" fontId="3" fillId="0" borderId="19" xfId="2" applyNumberFormat="1" applyFont="1" applyFill="1" applyBorder="1" applyAlignment="1" applyProtection="1">
      <alignment vertical="center"/>
    </xf>
    <xf numFmtId="176" fontId="3" fillId="0" borderId="39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Alignment="1" applyProtection="1">
      <alignment horizontal="left" vertical="center" shrinkToFit="1"/>
    </xf>
    <xf numFmtId="176" fontId="11" fillId="0" borderId="0" xfId="2" applyNumberFormat="1" applyFont="1" applyFill="1" applyBorder="1" applyAlignment="1" applyProtection="1">
      <alignment horizontal="center" vertical="center"/>
    </xf>
    <xf numFmtId="176" fontId="9" fillId="0" borderId="0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5" fillId="0" borderId="45" xfId="0" applyNumberFormat="1" applyFont="1" applyBorder="1" applyAlignment="1" applyProtection="1">
      <alignment vertical="center"/>
    </xf>
    <xf numFmtId="0" fontId="5" fillId="0" borderId="46" xfId="0" applyNumberFormat="1" applyFont="1" applyBorder="1" applyAlignment="1" applyProtection="1">
      <alignment vertical="center"/>
    </xf>
    <xf numFmtId="0" fontId="5" fillId="0" borderId="47" xfId="0" applyNumberFormat="1" applyFont="1" applyBorder="1" applyAlignment="1" applyProtection="1">
      <alignment vertical="center"/>
    </xf>
    <xf numFmtId="0" fontId="5" fillId="0" borderId="46" xfId="0" applyNumberFormat="1" applyFont="1" applyBorder="1" applyAlignment="1" applyProtection="1">
      <alignment horizontal="center" vertical="center"/>
    </xf>
    <xf numFmtId="0" fontId="5" fillId="0" borderId="49" xfId="0" applyNumberFormat="1" applyFont="1" applyBorder="1" applyAlignment="1" applyProtection="1">
      <alignment horizontal="centerContinuous" vertical="center"/>
    </xf>
    <xf numFmtId="0" fontId="5" fillId="0" borderId="0" xfId="0" applyNumberFormat="1" applyFont="1" applyBorder="1" applyAlignment="1" applyProtection="1">
      <alignment horizontal="centerContinuous" vertical="center"/>
    </xf>
    <xf numFmtId="0" fontId="5" fillId="0" borderId="50" xfId="0" applyNumberFormat="1" applyFont="1" applyBorder="1" applyAlignment="1" applyProtection="1">
      <alignment horizontal="centerContinuous" vertical="center"/>
    </xf>
    <xf numFmtId="0" fontId="5" fillId="0" borderId="49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50" xfId="0" applyNumberFormat="1" applyFont="1" applyBorder="1" applyAlignment="1" applyProtection="1">
      <alignment vertical="center"/>
    </xf>
    <xf numFmtId="0" fontId="5" fillId="0" borderId="49" xfId="0" applyNumberFormat="1" applyFont="1" applyBorder="1" applyAlignment="1" applyProtection="1">
      <alignment vertical="center" shrinkToFit="1"/>
    </xf>
    <xf numFmtId="0" fontId="5" fillId="0" borderId="0" xfId="0" applyNumberFormat="1" applyFont="1" applyBorder="1" applyAlignment="1" applyProtection="1">
      <alignment vertical="center" shrinkToFit="1"/>
    </xf>
    <xf numFmtId="0" fontId="5" fillId="0" borderId="52" xfId="0" applyNumberFormat="1" applyFont="1" applyBorder="1" applyAlignment="1" applyProtection="1">
      <alignment vertical="center"/>
    </xf>
    <xf numFmtId="0" fontId="5" fillId="0" borderId="44" xfId="0" applyNumberFormat="1" applyFont="1" applyBorder="1" applyAlignment="1" applyProtection="1">
      <alignment vertical="center"/>
    </xf>
    <xf numFmtId="0" fontId="5" fillId="0" borderId="68" xfId="0" applyNumberFormat="1" applyFont="1" applyBorder="1" applyAlignment="1" applyProtection="1">
      <alignment horizontal="centerContinuous" vertical="center"/>
    </xf>
    <xf numFmtId="0" fontId="5" fillId="0" borderId="70" xfId="0" applyNumberFormat="1" applyFont="1" applyBorder="1" applyAlignment="1" applyProtection="1">
      <alignment horizontal="centerContinuous" vertical="center"/>
    </xf>
    <xf numFmtId="0" fontId="5" fillId="0" borderId="66" xfId="0" applyNumberFormat="1" applyFont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53" xfId="0" applyNumberFormat="1" applyFont="1" applyBorder="1" applyAlignment="1" applyProtection="1">
      <alignment vertical="center"/>
    </xf>
    <xf numFmtId="0" fontId="5" fillId="0" borderId="44" xfId="0" applyNumberFormat="1" applyFont="1" applyBorder="1" applyAlignment="1" applyProtection="1">
      <alignment horizontal="centerContinuous" vertical="center"/>
    </xf>
    <xf numFmtId="0" fontId="5" fillId="0" borderId="56" xfId="0" applyNumberFormat="1" applyFont="1" applyBorder="1" applyAlignment="1" applyProtection="1">
      <alignment horizontal="centerContinuous" vertical="center"/>
    </xf>
    <xf numFmtId="0" fontId="5" fillId="0" borderId="57" xfId="0" applyNumberFormat="1" applyFont="1" applyBorder="1" applyAlignment="1" applyProtection="1">
      <alignment horizontal="centerContinuous" vertical="center"/>
    </xf>
    <xf numFmtId="0" fontId="3" fillId="0" borderId="3" xfId="0" applyNumberFormat="1" applyFont="1" applyBorder="1" applyAlignment="1" applyProtection="1">
      <alignment vertical="center"/>
    </xf>
    <xf numFmtId="0" fontId="3" fillId="0" borderId="4" xfId="0" applyNumberFormat="1" applyFont="1" applyBorder="1" applyAlignment="1" applyProtection="1">
      <alignment vertical="center"/>
    </xf>
    <xf numFmtId="0" fontId="3" fillId="0" borderId="5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8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vertical="center"/>
    </xf>
    <xf numFmtId="0" fontId="3" fillId="0" borderId="45" xfId="0" applyNumberFormat="1" applyFont="1" applyBorder="1" applyAlignment="1" applyProtection="1">
      <alignment vertical="center"/>
    </xf>
    <xf numFmtId="0" fontId="3" fillId="0" borderId="46" xfId="0" applyNumberFormat="1" applyFont="1" applyBorder="1" applyAlignment="1" applyProtection="1">
      <alignment vertical="center"/>
    </xf>
    <xf numFmtId="0" fontId="3" fillId="0" borderId="45" xfId="0" applyNumberFormat="1" applyFont="1" applyFill="1" applyBorder="1" applyAlignment="1" applyProtection="1">
      <alignment vertical="center"/>
    </xf>
    <xf numFmtId="0" fontId="3" fillId="0" borderId="46" xfId="0" applyNumberFormat="1" applyFont="1" applyFill="1" applyBorder="1" applyAlignment="1" applyProtection="1">
      <alignment vertical="center"/>
    </xf>
    <xf numFmtId="0" fontId="3" fillId="0" borderId="47" xfId="0" applyNumberFormat="1" applyFont="1" applyFill="1" applyBorder="1" applyAlignment="1" applyProtection="1">
      <alignment vertical="center"/>
    </xf>
    <xf numFmtId="0" fontId="3" fillId="0" borderId="49" xfId="0" applyNumberFormat="1" applyFont="1" applyBorder="1" applyAlignment="1" applyProtection="1">
      <alignment vertical="center"/>
    </xf>
    <xf numFmtId="0" fontId="3" fillId="0" borderId="4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50" xfId="0" applyNumberFormat="1" applyFont="1" applyFill="1" applyBorder="1" applyAlignment="1" applyProtection="1">
      <alignment vertical="center"/>
    </xf>
    <xf numFmtId="0" fontId="3" fillId="0" borderId="52" xfId="0" applyNumberFormat="1" applyFont="1" applyFill="1" applyBorder="1" applyAlignment="1" applyProtection="1">
      <alignment vertical="center"/>
    </xf>
    <xf numFmtId="0" fontId="3" fillId="0" borderId="44" xfId="0" applyNumberFormat="1" applyFont="1" applyFill="1" applyBorder="1" applyAlignment="1" applyProtection="1">
      <alignment vertical="center"/>
    </xf>
    <xf numFmtId="0" fontId="3" fillId="0" borderId="44" xfId="0" applyNumberFormat="1" applyFont="1" applyFill="1" applyBorder="1" applyAlignment="1" applyProtection="1">
      <alignment horizontal="right" vertical="center"/>
    </xf>
    <xf numFmtId="0" fontId="3" fillId="0" borderId="53" xfId="0" applyNumberFormat="1" applyFont="1" applyFill="1" applyBorder="1" applyAlignment="1" applyProtection="1">
      <alignment vertical="center"/>
    </xf>
    <xf numFmtId="0" fontId="3" fillId="0" borderId="2" xfId="0" applyNumberFormat="1" applyFont="1" applyBorder="1" applyAlignment="1" applyProtection="1">
      <alignment vertical="center"/>
    </xf>
    <xf numFmtId="0" fontId="3" fillId="0" borderId="1" xfId="0" applyNumberFormat="1" applyFont="1" applyBorder="1" applyAlignment="1" applyProtection="1">
      <alignment vertical="center"/>
    </xf>
    <xf numFmtId="0" fontId="3" fillId="0" borderId="2" xfId="0" applyNumberFormat="1" applyFont="1" applyBorder="1" applyAlignment="1" applyProtection="1">
      <alignment horizontal="centerContinuous" vertical="center"/>
    </xf>
    <xf numFmtId="0" fontId="3" fillId="0" borderId="35" xfId="0" applyNumberFormat="1" applyFont="1" applyBorder="1" applyAlignment="1" applyProtection="1">
      <alignment vertical="center"/>
    </xf>
    <xf numFmtId="0" fontId="3" fillId="0" borderId="16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vertical="center"/>
    </xf>
    <xf numFmtId="0" fontId="3" fillId="0" borderId="19" xfId="0" applyNumberFormat="1" applyFont="1" applyBorder="1" applyAlignment="1" applyProtection="1">
      <alignment vertical="center"/>
    </xf>
    <xf numFmtId="0" fontId="3" fillId="0" borderId="20" xfId="0" applyNumberFormat="1" applyFont="1" applyBorder="1" applyAlignment="1" applyProtection="1">
      <alignment vertical="center"/>
    </xf>
    <xf numFmtId="0" fontId="3" fillId="0" borderId="39" xfId="0" applyNumberFormat="1" applyFont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</xf>
    <xf numFmtId="0" fontId="3" fillId="0" borderId="20" xfId="0" applyNumberFormat="1" applyFont="1" applyFill="1" applyBorder="1" applyAlignment="1" applyProtection="1">
      <alignment vertical="center"/>
    </xf>
    <xf numFmtId="0" fontId="3" fillId="0" borderId="39" xfId="0" applyNumberFormat="1" applyFont="1" applyFill="1" applyBorder="1" applyAlignment="1" applyProtection="1">
      <alignment vertical="center"/>
    </xf>
    <xf numFmtId="0" fontId="3" fillId="0" borderId="20" xfId="0" applyNumberFormat="1" applyFont="1" applyBorder="1" applyAlignment="1" applyProtection="1">
      <alignment horizontal="center" vertical="center" shrinkToFit="1"/>
    </xf>
    <xf numFmtId="0" fontId="3" fillId="0" borderId="4" xfId="0" applyNumberFormat="1" applyFont="1" applyBorder="1" applyAlignment="1" applyProtection="1">
      <alignment horizontal="center" vertical="center" shrinkToFit="1"/>
    </xf>
    <xf numFmtId="0" fontId="3" fillId="0" borderId="68" xfId="0" applyNumberFormat="1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vertical="center" wrapText="1"/>
    </xf>
    <xf numFmtId="0" fontId="3" fillId="0" borderId="19" xfId="0" applyNumberFormat="1" applyFont="1" applyBorder="1" applyAlignment="1" applyProtection="1">
      <alignment horizontal="center" vertical="center" wrapText="1"/>
    </xf>
    <xf numFmtId="0" fontId="3" fillId="0" borderId="20" xfId="0" applyNumberFormat="1" applyFont="1" applyBorder="1" applyAlignment="1" applyProtection="1">
      <alignment horizontal="center" vertical="center" wrapText="1"/>
    </xf>
    <xf numFmtId="0" fontId="3" fillId="0" borderId="20" xfId="0" applyNumberFormat="1" applyFont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7" fillId="0" borderId="0" xfId="0" applyFont="1" applyAlignment="1" applyProtection="1">
      <alignment vertical="top"/>
    </xf>
    <xf numFmtId="20" fontId="3" fillId="0" borderId="0" xfId="0" applyNumberFormat="1" applyFo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26" fillId="0" borderId="0" xfId="0" applyFont="1" applyBorder="1" applyAlignment="1" applyProtection="1"/>
    <xf numFmtId="0" fontId="25" fillId="0" borderId="0" xfId="0" applyFont="1" applyProtection="1">
      <alignment vertical="center"/>
    </xf>
    <xf numFmtId="49" fontId="5" fillId="0" borderId="0" xfId="2" applyNumberFormat="1" applyFont="1" applyFill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26" fillId="0" borderId="0" xfId="0" applyFo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Alignment="1" applyProtection="1"/>
    <xf numFmtId="0" fontId="26" fillId="0" borderId="0" xfId="0" applyFont="1" applyFill="1" applyBorder="1" applyAlignment="1" applyProtection="1"/>
    <xf numFmtId="0" fontId="5" fillId="0" borderId="52" xfId="0" applyNumberFormat="1" applyFont="1" applyBorder="1" applyAlignment="1" applyProtection="1">
      <alignment horizontal="centerContinuous" vertical="center"/>
    </xf>
    <xf numFmtId="0" fontId="21" fillId="0" borderId="43" xfId="0" applyNumberFormat="1" applyFont="1" applyBorder="1" applyAlignment="1"/>
    <xf numFmtId="0" fontId="23" fillId="0" borderId="5" xfId="0" applyFont="1" applyBorder="1" applyAlignment="1"/>
    <xf numFmtId="0" fontId="2" fillId="0" borderId="5" xfId="0" applyFont="1" applyBorder="1" applyAlignment="1"/>
    <xf numFmtId="0" fontId="0" fillId="0" borderId="71" xfId="0" applyBorder="1" applyAlignment="1"/>
    <xf numFmtId="0" fontId="0" fillId="0" borderId="42" xfId="0" applyBorder="1" applyAlignment="1"/>
    <xf numFmtId="0" fontId="0" fillId="0" borderId="35" xfId="0" applyBorder="1" applyAlignment="1"/>
    <xf numFmtId="0" fontId="3" fillId="0" borderId="0" xfId="0" applyNumberFormat="1" applyFont="1" applyBorder="1" applyAlignment="1" applyProtection="1">
      <alignment vertical="center"/>
    </xf>
    <xf numFmtId="0" fontId="5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21" fillId="0" borderId="43" xfId="0" applyNumberFormat="1" applyFont="1" applyFill="1" applyBorder="1" applyAlignment="1"/>
    <xf numFmtId="0" fontId="21" fillId="0" borderId="43" xfId="0" applyFont="1" applyFill="1" applyBorder="1" applyAlignment="1"/>
    <xf numFmtId="0" fontId="0" fillId="0" borderId="43" xfId="0" applyFill="1" applyBorder="1" applyAlignment="1"/>
    <xf numFmtId="0" fontId="3" fillId="0" borderId="0" xfId="0" applyNumberFormat="1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1" fillId="4" borderId="71" xfId="4" applyFont="1" applyFill="1" applyBorder="1" applyAlignment="1" applyProtection="1">
      <alignment horizontal="center" vertical="center" wrapText="1"/>
    </xf>
    <xf numFmtId="0" fontId="31" fillId="6" borderId="71" xfId="4" applyFont="1" applyFill="1" applyBorder="1" applyAlignment="1" applyProtection="1">
      <alignment horizontal="center" vertical="center" wrapText="1"/>
    </xf>
    <xf numFmtId="0" fontId="31" fillId="7" borderId="71" xfId="4" applyFont="1" applyFill="1" applyBorder="1" applyAlignment="1" applyProtection="1">
      <alignment horizontal="center" vertical="center" wrapText="1"/>
    </xf>
    <xf numFmtId="0" fontId="31" fillId="8" borderId="71" xfId="4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5" xfId="0" applyFill="1" applyBorder="1" applyAlignment="1"/>
    <xf numFmtId="0" fontId="3" fillId="0" borderId="0" xfId="0" applyNumberFormat="1" applyFont="1" applyFill="1" applyBorder="1" applyAlignment="1" applyProtection="1">
      <alignment vertical="center" shrinkToFit="1"/>
    </xf>
    <xf numFmtId="0" fontId="30" fillId="4" borderId="71" xfId="4" applyFont="1" applyFill="1" applyBorder="1" applyAlignment="1" applyProtection="1">
      <alignment horizontal="center" vertical="center"/>
    </xf>
    <xf numFmtId="0" fontId="30" fillId="5" borderId="71" xfId="4" applyFont="1" applyFill="1" applyBorder="1" applyAlignment="1" applyProtection="1">
      <alignment horizontal="center" vertical="center" wrapText="1"/>
    </xf>
    <xf numFmtId="0" fontId="31" fillId="5" borderId="71" xfId="4" applyFont="1" applyFill="1" applyBorder="1" applyAlignment="1" applyProtection="1">
      <alignment horizontal="center" vertical="center" wrapText="1"/>
    </xf>
    <xf numFmtId="0" fontId="31" fillId="5" borderId="73" xfId="4" applyFont="1" applyFill="1" applyBorder="1" applyAlignment="1" applyProtection="1">
      <alignment horizontal="center" vertical="center" wrapText="1"/>
    </xf>
    <xf numFmtId="0" fontId="34" fillId="5" borderId="73" xfId="4" applyFont="1" applyFill="1" applyBorder="1" applyAlignment="1" applyProtection="1">
      <alignment horizontal="center" vertical="center" wrapText="1"/>
    </xf>
    <xf numFmtId="0" fontId="31" fillId="4" borderId="73" xfId="4" applyFont="1" applyFill="1" applyBorder="1" applyAlignment="1" applyProtection="1">
      <alignment horizontal="center" vertical="center" wrapText="1"/>
    </xf>
    <xf numFmtId="57" fontId="31" fillId="6" borderId="71" xfId="4" applyNumberFormat="1" applyFont="1" applyFill="1" applyBorder="1" applyAlignment="1" applyProtection="1">
      <alignment horizontal="center" vertical="center" wrapText="1"/>
    </xf>
    <xf numFmtId="0" fontId="31" fillId="4" borderId="71" xfId="4" applyFont="1" applyFill="1" applyBorder="1" applyAlignment="1" applyProtection="1">
      <alignment horizontal="center" vertical="center"/>
    </xf>
    <xf numFmtId="0" fontId="31" fillId="4" borderId="83" xfId="4" applyFont="1" applyFill="1" applyBorder="1" applyAlignment="1" applyProtection="1">
      <alignment horizontal="center" vertical="center" wrapText="1"/>
    </xf>
    <xf numFmtId="0" fontId="31" fillId="7" borderId="73" xfId="4" applyFont="1" applyFill="1" applyBorder="1" applyAlignment="1" applyProtection="1">
      <alignment horizontal="center" vertical="center" wrapText="1"/>
    </xf>
    <xf numFmtId="0" fontId="31" fillId="8" borderId="73" xfId="4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</xf>
    <xf numFmtId="0" fontId="31" fillId="4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49" fontId="5" fillId="0" borderId="41" xfId="2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12" fillId="0" borderId="0" xfId="0" applyFo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right" vertical="center"/>
    </xf>
    <xf numFmtId="176" fontId="3" fillId="0" borderId="0" xfId="2" applyNumberFormat="1" applyFont="1" applyFill="1" applyAlignment="1" applyProtection="1">
      <alignment vertical="center"/>
    </xf>
    <xf numFmtId="0" fontId="3" fillId="0" borderId="54" xfId="0" applyNumberFormat="1" applyFont="1" applyFill="1" applyBorder="1" applyAlignment="1" applyProtection="1">
      <alignment vertical="center"/>
    </xf>
    <xf numFmtId="0" fontId="3" fillId="0" borderId="71" xfId="0" applyNumberFormat="1" applyFont="1" applyFill="1" applyBorder="1" applyAlignment="1" applyProtection="1">
      <alignment vertical="center"/>
    </xf>
    <xf numFmtId="0" fontId="3" fillId="0" borderId="72" xfId="0" applyNumberFormat="1" applyFont="1" applyFill="1" applyBorder="1" applyAlignment="1" applyProtection="1">
      <alignment vertical="center"/>
    </xf>
    <xf numFmtId="0" fontId="3" fillId="0" borderId="73" xfId="0" applyNumberFormat="1" applyFont="1" applyFill="1" applyBorder="1" applyAlignment="1" applyProtection="1">
      <alignment vertical="center"/>
    </xf>
    <xf numFmtId="0" fontId="3" fillId="0" borderId="56" xfId="0" applyNumberFormat="1" applyFont="1" applyFill="1" applyBorder="1" applyAlignment="1" applyProtection="1">
      <alignment vertical="center"/>
    </xf>
    <xf numFmtId="0" fontId="3" fillId="0" borderId="57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 applyProtection="1">
      <alignment vertical="center"/>
    </xf>
    <xf numFmtId="0" fontId="3" fillId="0" borderId="20" xfId="0" applyNumberFormat="1" applyFont="1" applyFill="1" applyBorder="1" applyAlignment="1" applyProtection="1">
      <alignment horizontal="right" vertical="center"/>
    </xf>
    <xf numFmtId="0" fontId="39" fillId="0" borderId="0" xfId="0" applyFont="1" applyProtection="1">
      <alignment vertical="center"/>
    </xf>
    <xf numFmtId="0" fontId="12" fillId="0" borderId="0" xfId="0" applyFont="1" applyFill="1" applyBorder="1" applyAlignment="1" applyProtection="1">
      <alignment vertical="center" shrinkToFit="1"/>
    </xf>
    <xf numFmtId="176" fontId="12" fillId="0" borderId="41" xfId="2" applyNumberFormat="1" applyFont="1" applyFill="1" applyBorder="1" applyAlignment="1" applyProtection="1">
      <alignment vertical="center" shrinkToFit="1"/>
    </xf>
    <xf numFmtId="0" fontId="40" fillId="0" borderId="0" xfId="0" applyFont="1" applyAlignment="1" applyProtection="1">
      <alignment vertical="top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8" fillId="0" borderId="0" xfId="0" applyNumberFormat="1" applyFont="1" applyAlignment="1" applyProtection="1">
      <alignment vertical="center"/>
    </xf>
    <xf numFmtId="0" fontId="0" fillId="0" borderId="3" xfId="0" applyFill="1" applyBorder="1" applyAlignment="1"/>
    <xf numFmtId="0" fontId="26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shrinkToFit="1"/>
    </xf>
    <xf numFmtId="0" fontId="24" fillId="0" borderId="0" xfId="0" applyFont="1" applyProtection="1">
      <alignment vertical="center"/>
    </xf>
    <xf numFmtId="0" fontId="19" fillId="0" borderId="0" xfId="0" applyFont="1" applyAlignment="1" applyProtection="1">
      <alignment vertical="top" wrapText="1"/>
    </xf>
    <xf numFmtId="20" fontId="19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horizontal="right"/>
    </xf>
    <xf numFmtId="0" fontId="3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0" fillId="9" borderId="107" xfId="0" applyFill="1" applyBorder="1" applyAlignment="1" applyProtection="1">
      <alignment vertical="center" wrapText="1"/>
      <protection locked="0"/>
    </xf>
    <xf numFmtId="0" fontId="22" fillId="0" borderId="0" xfId="3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NumberFormat="1" applyFont="1" applyAlignment="1" applyProtection="1">
      <alignment vertical="center"/>
    </xf>
    <xf numFmtId="49" fontId="46" fillId="0" borderId="0" xfId="0" applyNumberFormat="1" applyFont="1" applyAlignment="1" applyProtection="1">
      <alignment vertical="center"/>
    </xf>
    <xf numFmtId="0" fontId="46" fillId="0" borderId="0" xfId="0" applyNumberFormat="1" applyFont="1" applyBorder="1" applyAlignment="1" applyProtection="1">
      <alignment vertical="center"/>
    </xf>
    <xf numFmtId="0" fontId="47" fillId="0" borderId="0" xfId="0" applyNumberFormat="1" applyFont="1" applyAlignment="1" applyProtection="1">
      <alignment vertical="center"/>
    </xf>
    <xf numFmtId="49" fontId="46" fillId="0" borderId="0" xfId="0" applyNumberFormat="1" applyFont="1" applyBorder="1" applyAlignment="1" applyProtection="1">
      <alignment vertical="center"/>
    </xf>
    <xf numFmtId="176" fontId="5" fillId="0" borderId="1" xfId="2" applyNumberFormat="1" applyFont="1" applyFill="1" applyBorder="1" applyAlignment="1" applyProtection="1">
      <alignment horizontal="center" vertical="center"/>
    </xf>
    <xf numFmtId="176" fontId="5" fillId="0" borderId="2" xfId="2" applyNumberFormat="1" applyFont="1" applyFill="1" applyBorder="1" applyAlignment="1" applyProtection="1">
      <alignment horizontal="center" vertical="center"/>
    </xf>
    <xf numFmtId="176" fontId="5" fillId="2" borderId="3" xfId="2" applyNumberFormat="1" applyFont="1" applyFill="1" applyBorder="1" applyAlignment="1" applyProtection="1">
      <alignment horizontal="center" vertical="center"/>
      <protection locked="0"/>
    </xf>
    <xf numFmtId="176" fontId="5" fillId="2" borderId="4" xfId="2" applyNumberFormat="1" applyFont="1" applyFill="1" applyBorder="1" applyAlignment="1" applyProtection="1">
      <alignment horizontal="center" vertical="center"/>
      <protection locked="0"/>
    </xf>
    <xf numFmtId="176" fontId="5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6" xfId="2" applyNumberFormat="1" applyFont="1" applyFill="1" applyBorder="1" applyAlignment="1" applyProtection="1">
      <alignment horizontal="center" vertical="center" shrinkToFit="1"/>
    </xf>
    <xf numFmtId="176" fontId="5" fillId="0" borderId="7" xfId="2" applyNumberFormat="1" applyFont="1" applyFill="1" applyBorder="1" applyAlignment="1" applyProtection="1">
      <alignment horizontal="center" vertical="center" shrinkToFit="1"/>
    </xf>
    <xf numFmtId="176" fontId="5" fillId="0" borderId="3" xfId="2" applyNumberFormat="1" applyFont="1" applyFill="1" applyBorder="1" applyAlignment="1" applyProtection="1">
      <alignment horizontal="center" vertical="center" shrinkToFit="1"/>
    </xf>
    <xf numFmtId="176" fontId="5" fillId="0" borderId="4" xfId="2" applyNumberFormat="1" applyFont="1" applyFill="1" applyBorder="1" applyAlignment="1" applyProtection="1">
      <alignment horizontal="center" vertical="center" shrinkToFit="1"/>
    </xf>
    <xf numFmtId="176" fontId="5" fillId="0" borderId="5" xfId="2" applyNumberFormat="1" applyFont="1" applyFill="1" applyBorder="1" applyAlignment="1" applyProtection="1">
      <alignment horizontal="center" vertical="center" shrinkToFit="1"/>
    </xf>
    <xf numFmtId="49" fontId="3" fillId="0" borderId="3" xfId="2" applyNumberFormat="1" applyFont="1" applyFill="1" applyBorder="1" applyAlignment="1" applyProtection="1">
      <alignment horizontal="center" vertical="center"/>
    </xf>
    <xf numFmtId="49" fontId="3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horizontal="center" vertical="center"/>
    </xf>
    <xf numFmtId="176" fontId="5" fillId="0" borderId="8" xfId="2" applyNumberFormat="1" applyFont="1" applyFill="1" applyBorder="1" applyAlignment="1" applyProtection="1">
      <alignment horizontal="center" vertical="center" shrinkToFit="1"/>
    </xf>
    <xf numFmtId="176" fontId="5" fillId="0" borderId="9" xfId="2" applyNumberFormat="1" applyFont="1" applyFill="1" applyBorder="1" applyAlignment="1" applyProtection="1">
      <alignment horizontal="center" vertical="center" shrinkToFit="1"/>
    </xf>
    <xf numFmtId="176" fontId="9" fillId="0" borderId="0" xfId="2" applyNumberFormat="1" applyFont="1" applyFill="1" applyAlignment="1" applyProtection="1">
      <alignment horizontal="center" vertical="center"/>
    </xf>
    <xf numFmtId="176" fontId="5" fillId="2" borderId="14" xfId="2" applyNumberFormat="1" applyFont="1" applyFill="1" applyBorder="1" applyAlignment="1" applyProtection="1">
      <alignment horizontal="center" vertical="center"/>
      <protection locked="0"/>
    </xf>
    <xf numFmtId="176" fontId="5" fillId="0" borderId="14" xfId="2" applyNumberFormat="1" applyFont="1" applyFill="1" applyBorder="1" applyAlignment="1" applyProtection="1">
      <alignment horizontal="center" vertical="center"/>
    </xf>
    <xf numFmtId="176" fontId="8" fillId="0" borderId="0" xfId="2" applyNumberFormat="1" applyFont="1" applyFill="1" applyAlignment="1" applyProtection="1">
      <alignment horizontal="center" vertical="center"/>
    </xf>
    <xf numFmtId="176" fontId="5" fillId="0" borderId="21" xfId="2" applyNumberFormat="1" applyFont="1" applyFill="1" applyBorder="1" applyAlignment="1" applyProtection="1">
      <alignment horizontal="center" vertical="center" shrinkToFit="1"/>
    </xf>
    <xf numFmtId="176" fontId="5" fillId="0" borderId="22" xfId="2" applyNumberFormat="1" applyFont="1" applyFill="1" applyBorder="1" applyAlignment="1" applyProtection="1">
      <alignment horizontal="center" vertical="center" shrinkToFit="1"/>
    </xf>
    <xf numFmtId="0" fontId="3" fillId="0" borderId="3" xfId="2" applyNumberFormat="1" applyFont="1" applyFill="1" applyBorder="1" applyAlignment="1" applyProtection="1">
      <alignment horizontal="center" vertical="center"/>
    </xf>
    <xf numFmtId="0" fontId="3" fillId="0" borderId="4" xfId="2" applyNumberFormat="1" applyFont="1" applyFill="1" applyBorder="1" applyAlignment="1" applyProtection="1">
      <alignment horizontal="center" vertical="center"/>
    </xf>
    <xf numFmtId="0" fontId="3" fillId="0" borderId="5" xfId="2" applyNumberFormat="1" applyFont="1" applyFill="1" applyBorder="1" applyAlignment="1" applyProtection="1">
      <alignment horizontal="center" vertical="center"/>
    </xf>
    <xf numFmtId="176" fontId="5" fillId="0" borderId="17" xfId="2" applyNumberFormat="1" applyFont="1" applyFill="1" applyBorder="1" applyAlignment="1" applyProtection="1">
      <alignment horizontal="center" vertical="center"/>
    </xf>
    <xf numFmtId="176" fontId="5" fillId="2" borderId="17" xfId="2" applyNumberFormat="1" applyFont="1" applyFill="1" applyBorder="1" applyAlignment="1" applyProtection="1">
      <alignment horizontal="center" vertical="center"/>
      <protection locked="0"/>
    </xf>
    <xf numFmtId="176" fontId="5" fillId="0" borderId="18" xfId="2" applyNumberFormat="1" applyFont="1" applyFill="1" applyBorder="1" applyAlignment="1" applyProtection="1">
      <alignment horizontal="center" vertical="center"/>
    </xf>
    <xf numFmtId="176" fontId="5" fillId="0" borderId="9" xfId="2" applyNumberFormat="1" applyFont="1" applyFill="1" applyBorder="1" applyAlignment="1" applyProtection="1">
      <alignment horizontal="center" vertical="center"/>
    </xf>
    <xf numFmtId="176" fontId="5" fillId="0" borderId="10" xfId="2" applyNumberFormat="1" applyFont="1" applyFill="1" applyBorder="1" applyAlignment="1" applyProtection="1">
      <alignment horizontal="center"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49" fontId="5" fillId="2" borderId="9" xfId="2" applyNumberFormat="1" applyFont="1" applyFill="1" applyBorder="1" applyAlignment="1" applyProtection="1">
      <alignment horizontal="center" vertical="center"/>
      <protection locked="0"/>
    </xf>
    <xf numFmtId="49" fontId="5" fillId="2" borderId="12" xfId="2" applyNumberFormat="1" applyFont="1" applyFill="1" applyBorder="1" applyAlignment="1" applyProtection="1">
      <alignment horizontal="center" vertical="center"/>
      <protection locked="0"/>
    </xf>
    <xf numFmtId="176" fontId="5" fillId="0" borderId="1" xfId="2" applyNumberFormat="1" applyFont="1" applyFill="1" applyBorder="1" applyAlignment="1" applyProtection="1">
      <alignment horizontal="center" vertical="center" shrinkToFit="1"/>
    </xf>
    <xf numFmtId="176" fontId="5" fillId="0" borderId="2" xfId="2" applyNumberFormat="1" applyFont="1" applyFill="1" applyBorder="1" applyAlignment="1" applyProtection="1">
      <alignment horizontal="center" vertical="center" shrinkToFit="1"/>
    </xf>
    <xf numFmtId="176" fontId="5" fillId="0" borderId="19" xfId="2" applyNumberFormat="1" applyFont="1" applyFill="1" applyBorder="1" applyAlignment="1" applyProtection="1">
      <alignment horizontal="center" vertical="center" shrinkToFit="1"/>
    </xf>
    <xf numFmtId="176" fontId="5" fillId="0" borderId="20" xfId="2" applyNumberFormat="1" applyFont="1" applyFill="1" applyBorder="1" applyAlignment="1" applyProtection="1">
      <alignment horizontal="center" vertical="center" shrinkToFit="1"/>
    </xf>
    <xf numFmtId="176" fontId="3" fillId="0" borderId="2" xfId="2" applyNumberFormat="1" applyFont="1" applyFill="1" applyBorder="1" applyAlignment="1" applyProtection="1">
      <alignment horizontal="center" vertical="center" shrinkToFit="1"/>
    </xf>
    <xf numFmtId="176" fontId="3" fillId="0" borderId="20" xfId="2" applyNumberFormat="1" applyFont="1" applyFill="1" applyBorder="1" applyAlignment="1" applyProtection="1">
      <alignment horizontal="center" vertical="center" shrinkToFit="1"/>
    </xf>
    <xf numFmtId="176" fontId="5" fillId="0" borderId="13" xfId="2" applyNumberFormat="1" applyFont="1" applyFill="1" applyBorder="1" applyAlignment="1" applyProtection="1">
      <alignment horizontal="center" vertical="center" shrinkToFit="1"/>
    </xf>
    <xf numFmtId="176" fontId="5" fillId="0" borderId="14" xfId="2" applyNumberFormat="1" applyFont="1" applyFill="1" applyBorder="1" applyAlignment="1" applyProtection="1">
      <alignment horizontal="center" vertical="center" shrinkToFit="1"/>
    </xf>
    <xf numFmtId="176" fontId="5" fillId="0" borderId="15" xfId="2" applyNumberFormat="1" applyFont="1" applyFill="1" applyBorder="1" applyAlignment="1" applyProtection="1">
      <alignment horizontal="center" vertical="center" shrinkToFit="1"/>
    </xf>
    <xf numFmtId="176" fontId="5" fillId="2" borderId="16" xfId="2" applyNumberFormat="1" applyFont="1" applyFill="1" applyBorder="1" applyAlignment="1" applyProtection="1">
      <alignment horizontal="center" vertical="center"/>
      <protection locked="0"/>
    </xf>
    <xf numFmtId="49" fontId="5" fillId="2" borderId="24" xfId="2" applyNumberFormat="1" applyFont="1" applyFill="1" applyBorder="1" applyAlignment="1" applyProtection="1">
      <alignment horizontal="center" vertical="center"/>
      <protection locked="0"/>
    </xf>
    <xf numFmtId="49" fontId="5" fillId="2" borderId="22" xfId="2" applyNumberFormat="1" applyFont="1" applyFill="1" applyBorder="1" applyAlignment="1" applyProtection="1">
      <alignment horizontal="center" vertical="center"/>
      <protection locked="0"/>
    </xf>
    <xf numFmtId="49" fontId="5" fillId="2" borderId="23" xfId="2" applyNumberFormat="1" applyFont="1" applyFill="1" applyBorder="1" applyAlignment="1" applyProtection="1">
      <alignment horizontal="center" vertical="center"/>
      <protection locked="0"/>
    </xf>
    <xf numFmtId="49" fontId="5" fillId="0" borderId="22" xfId="2" applyNumberFormat="1" applyFont="1" applyFill="1" applyBorder="1" applyAlignment="1" applyProtection="1">
      <alignment horizontal="center" vertical="center"/>
    </xf>
    <xf numFmtId="49" fontId="5" fillId="0" borderId="23" xfId="2" applyNumberFormat="1" applyFont="1" applyFill="1" applyBorder="1" applyAlignment="1" applyProtection="1">
      <alignment horizontal="center" vertical="center"/>
    </xf>
    <xf numFmtId="49" fontId="5" fillId="2" borderId="25" xfId="2" applyNumberFormat="1" applyFont="1" applyFill="1" applyBorder="1" applyAlignment="1" applyProtection="1">
      <alignment horizontal="center" vertical="center"/>
      <protection locked="0"/>
    </xf>
    <xf numFmtId="176" fontId="5" fillId="0" borderId="26" xfId="2" applyNumberFormat="1" applyFont="1" applyFill="1" applyBorder="1" applyAlignment="1" applyProtection="1">
      <alignment horizontal="center" vertical="center" shrinkToFit="1"/>
    </xf>
    <xf numFmtId="176" fontId="5" fillId="0" borderId="27" xfId="2" applyNumberFormat="1" applyFont="1" applyFill="1" applyBorder="1" applyAlignment="1" applyProtection="1">
      <alignment horizontal="center" vertical="center" shrinkToFit="1"/>
    </xf>
    <xf numFmtId="176" fontId="5" fillId="0" borderId="28" xfId="2" applyNumberFormat="1" applyFont="1" applyFill="1" applyBorder="1" applyAlignment="1" applyProtection="1">
      <alignment horizontal="center" vertical="center" shrinkToFit="1"/>
    </xf>
    <xf numFmtId="49" fontId="5" fillId="2" borderId="19" xfId="2" applyNumberFormat="1" applyFont="1" applyFill="1" applyBorder="1" applyAlignment="1" applyProtection="1">
      <alignment horizontal="center" vertical="center"/>
      <protection locked="0"/>
    </xf>
    <xf numFmtId="49" fontId="5" fillId="2" borderId="20" xfId="2" applyNumberFormat="1" applyFont="1" applyFill="1" applyBorder="1" applyAlignment="1" applyProtection="1">
      <alignment horizontal="center" vertical="center"/>
      <protection locked="0"/>
    </xf>
    <xf numFmtId="176" fontId="5" fillId="0" borderId="29" xfId="2" applyNumberFormat="1" applyFont="1" applyFill="1" applyBorder="1" applyAlignment="1" applyProtection="1">
      <alignment horizontal="center" vertical="center"/>
    </xf>
    <xf numFmtId="176" fontId="5" fillId="0" borderId="30" xfId="2" applyNumberFormat="1" applyFont="1" applyFill="1" applyBorder="1" applyAlignment="1" applyProtection="1">
      <alignment horizontal="center" vertical="center"/>
    </xf>
    <xf numFmtId="176" fontId="5" fillId="0" borderId="22" xfId="2" applyNumberFormat="1" applyFont="1" applyFill="1" applyBorder="1" applyAlignment="1" applyProtection="1">
      <alignment horizontal="center" vertical="center"/>
    </xf>
    <xf numFmtId="176" fontId="5" fillId="0" borderId="23" xfId="2" applyNumberFormat="1" applyFont="1" applyFill="1" applyBorder="1" applyAlignment="1" applyProtection="1">
      <alignment horizontal="center" vertical="center"/>
    </xf>
    <xf numFmtId="176" fontId="3" fillId="0" borderId="37" xfId="2" applyNumberFormat="1" applyFont="1" applyFill="1" applyBorder="1" applyAlignment="1" applyProtection="1">
      <alignment horizontal="center" vertical="center"/>
    </xf>
    <xf numFmtId="176" fontId="5" fillId="0" borderId="32" xfId="2" applyNumberFormat="1" applyFont="1" applyFill="1" applyBorder="1" applyAlignment="1" applyProtection="1">
      <alignment horizontal="center" vertical="center" shrinkToFit="1"/>
    </xf>
    <xf numFmtId="176" fontId="5" fillId="0" borderId="33" xfId="2" applyNumberFormat="1" applyFont="1" applyFill="1" applyBorder="1" applyAlignment="1" applyProtection="1">
      <alignment horizontal="center" vertical="center" shrinkToFit="1"/>
    </xf>
    <xf numFmtId="176" fontId="5" fillId="0" borderId="34" xfId="2" applyNumberFormat="1" applyFont="1" applyFill="1" applyBorder="1" applyAlignment="1" applyProtection="1">
      <alignment horizontal="center" vertical="center" shrinkToFit="1"/>
    </xf>
    <xf numFmtId="176" fontId="5" fillId="0" borderId="36" xfId="2" applyNumberFormat="1" applyFont="1" applyFill="1" applyBorder="1" applyAlignment="1" applyProtection="1">
      <alignment horizontal="center" vertical="center" shrinkToFit="1"/>
    </xf>
    <xf numFmtId="176" fontId="5" fillId="0" borderId="37" xfId="2" applyNumberFormat="1" applyFont="1" applyFill="1" applyBorder="1" applyAlignment="1" applyProtection="1">
      <alignment horizontal="center" vertical="center" shrinkToFit="1"/>
    </xf>
    <xf numFmtId="176" fontId="5" fillId="0" borderId="38" xfId="2" applyNumberFormat="1" applyFont="1" applyFill="1" applyBorder="1" applyAlignment="1" applyProtection="1">
      <alignment horizontal="center" vertical="center" shrinkToFit="1"/>
    </xf>
    <xf numFmtId="176" fontId="5" fillId="0" borderId="0" xfId="2" applyNumberFormat="1" applyFont="1" applyFill="1" applyAlignment="1" applyProtection="1">
      <alignment horizontal="center" vertical="center" shrinkToFit="1"/>
    </xf>
    <xf numFmtId="176" fontId="5" fillId="2" borderId="40" xfId="2" applyNumberFormat="1" applyFont="1" applyFill="1" applyBorder="1" applyAlignment="1" applyProtection="1">
      <alignment horizontal="center" vertical="center"/>
      <protection locked="0"/>
    </xf>
    <xf numFmtId="176" fontId="5" fillId="2" borderId="32" xfId="2" applyNumberFormat="1" applyFont="1" applyFill="1" applyBorder="1" applyAlignment="1" applyProtection="1">
      <alignment horizontal="center" vertical="center"/>
      <protection locked="0"/>
    </xf>
    <xf numFmtId="176" fontId="5" fillId="2" borderId="33" xfId="2" applyNumberFormat="1" applyFont="1" applyFill="1" applyBorder="1" applyAlignment="1" applyProtection="1">
      <alignment horizontal="center" vertical="center"/>
      <protection locked="0"/>
    </xf>
    <xf numFmtId="176" fontId="5" fillId="2" borderId="34" xfId="2" applyNumberFormat="1" applyFont="1" applyFill="1" applyBorder="1" applyAlignment="1" applyProtection="1">
      <alignment horizontal="center" vertical="center"/>
      <protection locked="0"/>
    </xf>
    <xf numFmtId="176" fontId="5" fillId="2" borderId="36" xfId="2" applyNumberFormat="1" applyFont="1" applyFill="1" applyBorder="1" applyAlignment="1" applyProtection="1">
      <alignment horizontal="center" vertical="center"/>
      <protection locked="0"/>
    </xf>
    <xf numFmtId="176" fontId="5" fillId="2" borderId="37" xfId="2" applyNumberFormat="1" applyFont="1" applyFill="1" applyBorder="1" applyAlignment="1" applyProtection="1">
      <alignment horizontal="center" vertical="center"/>
      <protection locked="0"/>
    </xf>
    <xf numFmtId="176" fontId="5" fillId="2" borderId="38" xfId="2" applyNumberFormat="1" applyFont="1" applyFill="1" applyBorder="1" applyAlignment="1" applyProtection="1">
      <alignment horizontal="center" vertical="center"/>
      <protection locked="0"/>
    </xf>
    <xf numFmtId="176" fontId="5" fillId="2" borderId="32" xfId="2" applyNumberFormat="1" applyFont="1" applyFill="1" applyBorder="1" applyAlignment="1" applyProtection="1">
      <alignment horizontal="left" vertical="center"/>
      <protection locked="0"/>
    </xf>
    <xf numFmtId="176" fontId="5" fillId="2" borderId="33" xfId="2" applyNumberFormat="1" applyFont="1" applyFill="1" applyBorder="1" applyAlignment="1" applyProtection="1">
      <alignment horizontal="left" vertical="center"/>
      <protection locked="0"/>
    </xf>
    <xf numFmtId="176" fontId="5" fillId="2" borderId="34" xfId="2" applyNumberFormat="1" applyFont="1" applyFill="1" applyBorder="1" applyAlignment="1" applyProtection="1">
      <alignment horizontal="left" vertical="center"/>
      <protection locked="0"/>
    </xf>
    <xf numFmtId="176" fontId="5" fillId="2" borderId="36" xfId="2" applyNumberFormat="1" applyFont="1" applyFill="1" applyBorder="1" applyAlignment="1" applyProtection="1">
      <alignment horizontal="left" vertical="center"/>
      <protection locked="0"/>
    </xf>
    <xf numFmtId="176" fontId="5" fillId="2" borderId="37" xfId="2" applyNumberFormat="1" applyFont="1" applyFill="1" applyBorder="1" applyAlignment="1" applyProtection="1">
      <alignment horizontal="left" vertical="center"/>
      <protection locked="0"/>
    </xf>
    <xf numFmtId="176" fontId="5" fillId="2" borderId="38" xfId="2" applyNumberFormat="1" applyFont="1" applyFill="1" applyBorder="1" applyAlignment="1" applyProtection="1">
      <alignment horizontal="left" vertical="center"/>
      <protection locked="0"/>
    </xf>
    <xf numFmtId="176" fontId="5" fillId="0" borderId="0" xfId="2" applyNumberFormat="1" applyFont="1" applyFill="1" applyBorder="1" applyAlignment="1" applyProtection="1">
      <alignment horizontal="center" vertical="center"/>
    </xf>
    <xf numFmtId="49" fontId="5" fillId="2" borderId="1" xfId="2" applyNumberFormat="1" applyFont="1" applyFill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49" fontId="5" fillId="2" borderId="35" xfId="2" applyNumberFormat="1" applyFont="1" applyFill="1" applyBorder="1" applyAlignment="1" applyProtection="1">
      <alignment horizontal="center" vertical="center"/>
      <protection locked="0"/>
    </xf>
    <xf numFmtId="49" fontId="5" fillId="2" borderId="39" xfId="2" applyNumberFormat="1" applyFont="1" applyFill="1" applyBorder="1" applyAlignment="1" applyProtection="1">
      <alignment horizontal="center" vertical="center"/>
      <protection locked="0"/>
    </xf>
    <xf numFmtId="176" fontId="5" fillId="2" borderId="31" xfId="2" applyNumberFormat="1" applyFont="1" applyFill="1" applyBorder="1" applyAlignment="1" applyProtection="1">
      <alignment horizontal="center" vertical="center"/>
      <protection locked="0"/>
    </xf>
    <xf numFmtId="176" fontId="5" fillId="2" borderId="6" xfId="2" applyNumberFormat="1" applyFont="1" applyFill="1" applyBorder="1" applyAlignment="1" applyProtection="1">
      <alignment horizontal="center" vertical="center"/>
      <protection locked="0"/>
    </xf>
    <xf numFmtId="176" fontId="5" fillId="2" borderId="7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 applyProtection="1">
      <alignment horizontal="center" vertical="center"/>
    </xf>
    <xf numFmtId="176" fontId="3" fillId="0" borderId="0" xfId="2" applyNumberFormat="1" applyFont="1" applyFill="1" applyBorder="1" applyAlignment="1" applyProtection="1">
      <alignment horizontal="center"/>
    </xf>
    <xf numFmtId="176" fontId="3" fillId="0" borderId="37" xfId="2" applyNumberFormat="1" applyFont="1" applyFill="1" applyBorder="1" applyAlignment="1" applyProtection="1">
      <alignment horizont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3" fillId="0" borderId="0" xfId="2" applyNumberFormat="1" applyFont="1" applyFill="1" applyBorder="1" applyAlignment="1" applyProtection="1">
      <alignment horizontal="center" vertical="center"/>
    </xf>
    <xf numFmtId="176" fontId="3" fillId="0" borderId="0" xfId="2" applyNumberFormat="1" applyFont="1" applyFill="1" applyAlignment="1" applyProtection="1">
      <alignment horizontal="center" vertical="center" shrinkToFit="1"/>
    </xf>
    <xf numFmtId="176" fontId="3" fillId="0" borderId="0" xfId="2" applyNumberFormat="1" applyFont="1" applyFill="1" applyBorder="1" applyAlignment="1" applyProtection="1">
      <alignment horizontal="center" vertical="center"/>
    </xf>
    <xf numFmtId="176" fontId="5" fillId="2" borderId="1" xfId="2" applyNumberFormat="1" applyFont="1" applyFill="1" applyBorder="1" applyAlignment="1" applyProtection="1">
      <alignment horizontal="center" vertical="center"/>
      <protection locked="0"/>
    </xf>
    <xf numFmtId="176" fontId="5" fillId="2" borderId="2" xfId="2" applyNumberFormat="1" applyFont="1" applyFill="1" applyBorder="1" applyAlignment="1" applyProtection="1">
      <alignment horizontal="center" vertical="center"/>
      <protection locked="0"/>
    </xf>
    <xf numFmtId="176" fontId="5" fillId="2" borderId="35" xfId="2" applyNumberFormat="1" applyFont="1" applyFill="1" applyBorder="1" applyAlignment="1" applyProtection="1">
      <alignment horizontal="center" vertical="center"/>
      <protection locked="0"/>
    </xf>
    <xf numFmtId="176" fontId="5" fillId="2" borderId="19" xfId="2" applyNumberFormat="1" applyFont="1" applyFill="1" applyBorder="1" applyAlignment="1" applyProtection="1">
      <alignment horizontal="center" vertical="center"/>
      <protection locked="0"/>
    </xf>
    <xf numFmtId="176" fontId="5" fillId="2" borderId="20" xfId="2" applyNumberFormat="1" applyFont="1" applyFill="1" applyBorder="1" applyAlignment="1" applyProtection="1">
      <alignment horizontal="center" vertical="center"/>
      <protection locked="0"/>
    </xf>
    <xf numFmtId="176" fontId="5" fillId="2" borderId="39" xfId="2" applyNumberFormat="1" applyFont="1" applyFill="1" applyBorder="1" applyAlignment="1" applyProtection="1">
      <alignment horizontal="center" vertical="center"/>
      <protection locked="0"/>
    </xf>
    <xf numFmtId="49" fontId="5" fillId="0" borderId="0" xfId="2" applyNumberFormat="1" applyFont="1" applyFill="1" applyBorder="1" applyAlignment="1" applyProtection="1">
      <alignment horizontal="center" vertical="center"/>
    </xf>
    <xf numFmtId="49" fontId="15" fillId="0" borderId="0" xfId="2" applyNumberFormat="1" applyFont="1" applyFill="1" applyBorder="1" applyAlignment="1" applyProtection="1">
      <alignment horizontal="center" vertical="center"/>
    </xf>
    <xf numFmtId="176" fontId="5" fillId="2" borderId="1" xfId="2" applyNumberFormat="1" applyFont="1" applyFill="1" applyBorder="1" applyAlignment="1" applyProtection="1">
      <alignment horizontal="left" vertical="center"/>
      <protection locked="0"/>
    </xf>
    <xf numFmtId="176" fontId="5" fillId="2" borderId="2" xfId="2" applyNumberFormat="1" applyFont="1" applyFill="1" applyBorder="1" applyAlignment="1" applyProtection="1">
      <alignment horizontal="left" vertical="center"/>
      <protection locked="0"/>
    </xf>
    <xf numFmtId="176" fontId="5" fillId="2" borderId="35" xfId="2" applyNumberFormat="1" applyFont="1" applyFill="1" applyBorder="1" applyAlignment="1" applyProtection="1">
      <alignment horizontal="left" vertical="center"/>
      <protection locked="0"/>
    </xf>
    <xf numFmtId="176" fontId="5" fillId="2" borderId="19" xfId="2" applyNumberFormat="1" applyFont="1" applyFill="1" applyBorder="1" applyAlignment="1" applyProtection="1">
      <alignment horizontal="left" vertical="center"/>
      <protection locked="0"/>
    </xf>
    <xf numFmtId="176" fontId="5" fillId="2" borderId="20" xfId="2" applyNumberFormat="1" applyFont="1" applyFill="1" applyBorder="1" applyAlignment="1" applyProtection="1">
      <alignment horizontal="left" vertical="center"/>
      <protection locked="0"/>
    </xf>
    <xf numFmtId="176" fontId="5" fillId="2" borderId="39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 applyProtection="1">
      <alignment horizontal="center" wrapText="1"/>
    </xf>
    <xf numFmtId="49" fontId="13" fillId="0" borderId="0" xfId="2" applyNumberFormat="1" applyFont="1" applyFill="1" applyBorder="1" applyAlignment="1" applyProtection="1">
      <alignment horizontal="center" vertical="center"/>
    </xf>
    <xf numFmtId="49" fontId="5" fillId="2" borderId="32" xfId="2" applyNumberFormat="1" applyFont="1" applyFill="1" applyBorder="1" applyAlignment="1" applyProtection="1">
      <alignment horizontal="center" vertical="center"/>
      <protection locked="0"/>
    </xf>
    <xf numFmtId="49" fontId="5" fillId="2" borderId="33" xfId="2" applyNumberFormat="1" applyFont="1" applyFill="1" applyBorder="1" applyAlignment="1" applyProtection="1">
      <alignment horizontal="center" vertical="center"/>
      <protection locked="0"/>
    </xf>
    <xf numFmtId="49" fontId="5" fillId="2" borderId="34" xfId="2" applyNumberFormat="1" applyFont="1" applyFill="1" applyBorder="1" applyAlignment="1" applyProtection="1">
      <alignment horizontal="center" vertical="center"/>
      <protection locked="0"/>
    </xf>
    <xf numFmtId="49" fontId="5" fillId="2" borderId="36" xfId="2" applyNumberFormat="1" applyFont="1" applyFill="1" applyBorder="1" applyAlignment="1" applyProtection="1">
      <alignment horizontal="center" vertical="center"/>
      <protection locked="0"/>
    </xf>
    <xf numFmtId="49" fontId="5" fillId="2" borderId="37" xfId="2" applyNumberFormat="1" applyFont="1" applyFill="1" applyBorder="1" applyAlignment="1" applyProtection="1">
      <alignment horizontal="center" vertical="center"/>
      <protection locked="0"/>
    </xf>
    <xf numFmtId="49" fontId="5" fillId="2" borderId="38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Border="1" applyAlignment="1" applyProtection="1">
      <alignment horizontal="center" vertical="center" shrinkToFit="1"/>
    </xf>
    <xf numFmtId="49" fontId="5" fillId="2" borderId="32" xfId="2" applyNumberFormat="1" applyFont="1" applyFill="1" applyBorder="1" applyAlignment="1" applyProtection="1">
      <alignment horizontal="left" vertical="center"/>
      <protection locked="0"/>
    </xf>
    <xf numFmtId="49" fontId="5" fillId="2" borderId="33" xfId="2" applyNumberFormat="1" applyFont="1" applyFill="1" applyBorder="1" applyAlignment="1" applyProtection="1">
      <alignment horizontal="left" vertical="center"/>
      <protection locked="0"/>
    </xf>
    <xf numFmtId="49" fontId="5" fillId="2" borderId="34" xfId="2" applyNumberFormat="1" applyFont="1" applyFill="1" applyBorder="1" applyAlignment="1" applyProtection="1">
      <alignment horizontal="left" vertical="center"/>
      <protection locked="0"/>
    </xf>
    <xf numFmtId="49" fontId="5" fillId="2" borderId="36" xfId="2" applyNumberFormat="1" applyFont="1" applyFill="1" applyBorder="1" applyAlignment="1" applyProtection="1">
      <alignment horizontal="left" vertical="center"/>
      <protection locked="0"/>
    </xf>
    <xf numFmtId="49" fontId="5" fillId="2" borderId="37" xfId="2" applyNumberFormat="1" applyFont="1" applyFill="1" applyBorder="1" applyAlignment="1" applyProtection="1">
      <alignment horizontal="left" vertical="center"/>
      <protection locked="0"/>
    </xf>
    <xf numFmtId="49" fontId="5" fillId="2" borderId="38" xfId="2" applyNumberFormat="1" applyFont="1" applyFill="1" applyBorder="1" applyAlignment="1" applyProtection="1">
      <alignment horizontal="left" vertical="center"/>
      <protection locked="0"/>
    </xf>
    <xf numFmtId="49" fontId="5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9" xfId="2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2" applyNumberFormat="1" applyFont="1" applyFill="1" applyBorder="1" applyAlignment="1" applyProtection="1">
      <alignment horizontal="left" vertical="center" shrinkToFit="1"/>
    </xf>
    <xf numFmtId="176" fontId="5" fillId="0" borderId="0" xfId="2" applyNumberFormat="1" applyFont="1" applyFill="1" applyBorder="1" applyAlignment="1" applyProtection="1">
      <alignment horizontal="center" vertical="center" shrinkToFit="1"/>
    </xf>
    <xf numFmtId="176" fontId="17" fillId="0" borderId="0" xfId="2" applyNumberFormat="1" applyFont="1" applyFill="1" applyBorder="1" applyAlignment="1" applyProtection="1">
      <alignment horizontal="center" vertical="center"/>
    </xf>
    <xf numFmtId="176" fontId="12" fillId="0" borderId="32" xfId="2" applyNumberFormat="1" applyFont="1" applyFill="1" applyBorder="1" applyAlignment="1" applyProtection="1">
      <alignment horizontal="center" vertical="center" shrinkToFit="1"/>
    </xf>
    <xf numFmtId="176" fontId="12" fillId="0" borderId="33" xfId="2" applyNumberFormat="1" applyFont="1" applyFill="1" applyBorder="1" applyAlignment="1" applyProtection="1">
      <alignment horizontal="center" vertical="center" shrinkToFit="1"/>
    </xf>
    <xf numFmtId="176" fontId="12" fillId="0" borderId="34" xfId="2" applyNumberFormat="1" applyFont="1" applyFill="1" applyBorder="1" applyAlignment="1" applyProtection="1">
      <alignment horizontal="center" vertical="center" shrinkToFit="1"/>
    </xf>
    <xf numFmtId="176" fontId="12" fillId="0" borderId="36" xfId="2" applyNumberFormat="1" applyFont="1" applyFill="1" applyBorder="1" applyAlignment="1" applyProtection="1">
      <alignment horizontal="center" vertical="center" shrinkToFit="1"/>
    </xf>
    <xf numFmtId="176" fontId="12" fillId="0" borderId="37" xfId="2" applyNumberFormat="1" applyFont="1" applyFill="1" applyBorder="1" applyAlignment="1" applyProtection="1">
      <alignment horizontal="center" vertical="center" shrinkToFit="1"/>
    </xf>
    <xf numFmtId="176" fontId="12" fillId="0" borderId="38" xfId="2" applyNumberFormat="1" applyFont="1" applyFill="1" applyBorder="1" applyAlignment="1" applyProtection="1">
      <alignment horizontal="center" vertical="center" shrinkToFit="1"/>
    </xf>
    <xf numFmtId="176" fontId="5" fillId="0" borderId="0" xfId="2" applyNumberFormat="1" applyFont="1" applyFill="1" applyAlignment="1" applyProtection="1">
      <alignment horizontal="center" vertical="center"/>
    </xf>
    <xf numFmtId="176" fontId="3" fillId="0" borderId="3" xfId="2" applyNumberFormat="1" applyFont="1" applyFill="1" applyBorder="1" applyAlignment="1" applyProtection="1">
      <alignment horizontal="center" vertical="center"/>
    </xf>
    <xf numFmtId="176" fontId="3" fillId="0" borderId="4" xfId="2" applyNumberFormat="1" applyFont="1" applyFill="1" applyBorder="1" applyAlignment="1" applyProtection="1">
      <alignment horizontal="center" vertical="center"/>
    </xf>
    <xf numFmtId="176" fontId="3" fillId="0" borderId="5" xfId="2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35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horizontal="center" vertical="center"/>
    </xf>
    <xf numFmtId="176" fontId="5" fillId="0" borderId="3" xfId="2" applyNumberFormat="1" applyFont="1" applyFill="1" applyBorder="1" applyAlignment="1" applyProtection="1">
      <alignment horizontal="center" vertical="center"/>
    </xf>
    <xf numFmtId="176" fontId="5" fillId="0" borderId="4" xfId="2" applyNumberFormat="1" applyFont="1" applyFill="1" applyBorder="1" applyAlignment="1" applyProtection="1">
      <alignment horizontal="center" vertical="center"/>
    </xf>
    <xf numFmtId="176" fontId="5" fillId="0" borderId="5" xfId="2" applyNumberFormat="1" applyFont="1" applyFill="1" applyBorder="1" applyAlignment="1" applyProtection="1">
      <alignment horizontal="center" vertical="center"/>
    </xf>
    <xf numFmtId="176" fontId="5" fillId="0" borderId="43" xfId="2" applyNumberFormat="1" applyFont="1" applyFill="1" applyBorder="1" applyAlignment="1" applyProtection="1">
      <alignment horizontal="center" vertical="center" shrinkToFit="1"/>
    </xf>
    <xf numFmtId="176" fontId="3" fillId="0" borderId="43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Alignment="1" applyProtection="1">
      <alignment vertical="center"/>
    </xf>
    <xf numFmtId="176" fontId="5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38" fontId="3" fillId="2" borderId="43" xfId="1" applyFont="1" applyFill="1" applyBorder="1" applyAlignment="1" applyProtection="1">
      <alignment horizontal="center" vertical="center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 applyProtection="1">
      <alignment horizontal="left" vertical="center" shrinkToFit="1"/>
    </xf>
    <xf numFmtId="176" fontId="5" fillId="0" borderId="35" xfId="2" applyNumberFormat="1" applyFont="1" applyFill="1" applyBorder="1" applyAlignment="1" applyProtection="1">
      <alignment horizontal="center" vertical="center"/>
    </xf>
    <xf numFmtId="176" fontId="5" fillId="0" borderId="19" xfId="2" applyNumberFormat="1" applyFont="1" applyFill="1" applyBorder="1" applyAlignment="1" applyProtection="1">
      <alignment horizontal="center" vertical="center"/>
    </xf>
    <xf numFmtId="176" fontId="5" fillId="0" borderId="20" xfId="2" applyNumberFormat="1" applyFont="1" applyFill="1" applyBorder="1" applyAlignment="1" applyProtection="1">
      <alignment horizontal="center" vertical="center"/>
    </xf>
    <xf numFmtId="176" fontId="5" fillId="0" borderId="39" xfId="2" applyNumberFormat="1" applyFont="1" applyFill="1" applyBorder="1" applyAlignment="1" applyProtection="1">
      <alignment horizontal="center" vertical="center"/>
    </xf>
    <xf numFmtId="176" fontId="3" fillId="0" borderId="1" xfId="2" applyNumberFormat="1" applyFont="1" applyFill="1" applyBorder="1" applyAlignment="1" applyProtection="1">
      <alignment horizontal="center" vertical="center"/>
    </xf>
    <xf numFmtId="176" fontId="3" fillId="0" borderId="2" xfId="2" applyNumberFormat="1" applyFont="1" applyFill="1" applyBorder="1" applyAlignment="1" applyProtection="1">
      <alignment horizontal="center" vertical="center"/>
    </xf>
    <xf numFmtId="176" fontId="3" fillId="0" borderId="35" xfId="2" applyNumberFormat="1" applyFont="1" applyFill="1" applyBorder="1" applyAlignment="1" applyProtection="1">
      <alignment horizontal="center" vertical="center"/>
    </xf>
    <xf numFmtId="176" fontId="3" fillId="0" borderId="19" xfId="2" applyNumberFormat="1" applyFont="1" applyFill="1" applyBorder="1" applyAlignment="1" applyProtection="1">
      <alignment horizontal="center" vertical="center"/>
    </xf>
    <xf numFmtId="176" fontId="3" fillId="0" borderId="20" xfId="2" applyNumberFormat="1" applyFont="1" applyFill="1" applyBorder="1" applyAlignment="1" applyProtection="1">
      <alignment horizontal="center" vertical="center"/>
    </xf>
    <xf numFmtId="176" fontId="3" fillId="0" borderId="39" xfId="2" applyNumberFormat="1" applyFont="1" applyFill="1" applyBorder="1" applyAlignment="1" applyProtection="1">
      <alignment horizontal="center" vertical="center"/>
    </xf>
    <xf numFmtId="176" fontId="3" fillId="0" borderId="41" xfId="2" applyNumberFormat="1" applyFont="1" applyFill="1" applyBorder="1" applyAlignment="1" applyProtection="1">
      <alignment horizontal="center" vertical="center"/>
    </xf>
    <xf numFmtId="176" fontId="3" fillId="0" borderId="42" xfId="2" applyNumberFormat="1" applyFont="1" applyFill="1" applyBorder="1" applyAlignment="1" applyProtection="1">
      <alignment horizontal="center" vertical="center"/>
    </xf>
    <xf numFmtId="0" fontId="5" fillId="0" borderId="64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63" xfId="0" applyNumberFormat="1" applyFont="1" applyBorder="1" applyAlignment="1" applyProtection="1">
      <alignment horizontal="center" vertical="center"/>
    </xf>
    <xf numFmtId="0" fontId="5" fillId="0" borderId="60" xfId="0" applyNumberFormat="1" applyFont="1" applyBorder="1" applyAlignment="1" applyProtection="1">
      <alignment horizontal="center" vertical="center"/>
    </xf>
    <xf numFmtId="0" fontId="5" fillId="0" borderId="61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 shrinkToFit="1"/>
    </xf>
    <xf numFmtId="0" fontId="3" fillId="0" borderId="4" xfId="0" applyNumberFormat="1" applyFont="1" applyBorder="1" applyAlignment="1" applyProtection="1">
      <alignment horizontal="center" vertical="center" shrinkToFit="1"/>
    </xf>
    <xf numFmtId="0" fontId="3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NumberFormat="1" applyFont="1" applyAlignment="1" applyProtection="1">
      <alignment horizontal="center" vertical="center"/>
    </xf>
    <xf numFmtId="0" fontId="8" fillId="0" borderId="44" xfId="0" applyNumberFormat="1" applyFont="1" applyBorder="1" applyAlignment="1" applyProtection="1">
      <alignment horizontal="center" vertical="center"/>
    </xf>
    <xf numFmtId="0" fontId="5" fillId="0" borderId="46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12" fillId="0" borderId="45" xfId="0" applyNumberFormat="1" applyFont="1" applyBorder="1" applyAlignment="1" applyProtection="1">
      <alignment horizontal="center" vertical="center" shrinkToFit="1"/>
    </xf>
    <xf numFmtId="0" fontId="12" fillId="0" borderId="46" xfId="0" applyNumberFormat="1" applyFont="1" applyBorder="1" applyAlignment="1" applyProtection="1">
      <alignment horizontal="center" vertical="center" shrinkToFit="1"/>
    </xf>
    <xf numFmtId="0" fontId="12" fillId="0" borderId="49" xfId="0" applyNumberFormat="1" applyFont="1" applyBorder="1" applyAlignment="1" applyProtection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vertical="center" shrinkToFit="1"/>
    </xf>
    <xf numFmtId="0" fontId="12" fillId="0" borderId="46" xfId="0" applyNumberFormat="1" applyFont="1" applyBorder="1" applyAlignment="1" applyProtection="1">
      <alignment horizontal="left" vertical="center" wrapText="1" shrinkToFit="1"/>
    </xf>
    <xf numFmtId="0" fontId="12" fillId="0" borderId="47" xfId="0" applyNumberFormat="1" applyFont="1" applyBorder="1" applyAlignment="1" applyProtection="1">
      <alignment horizontal="left" vertical="center" wrapText="1" shrinkToFit="1"/>
    </xf>
    <xf numFmtId="0" fontId="12" fillId="0" borderId="0" xfId="0" applyNumberFormat="1" applyFont="1" applyBorder="1" applyAlignment="1" applyProtection="1">
      <alignment horizontal="left" vertical="center" wrapText="1" shrinkToFit="1"/>
    </xf>
    <xf numFmtId="0" fontId="12" fillId="0" borderId="50" xfId="0" applyNumberFormat="1" applyFont="1" applyBorder="1" applyAlignment="1" applyProtection="1">
      <alignment horizontal="left" vertical="center" wrapText="1" shrinkToFit="1"/>
    </xf>
    <xf numFmtId="0" fontId="5" fillId="0" borderId="45" xfId="0" applyNumberFormat="1" applyFont="1" applyBorder="1" applyAlignment="1" applyProtection="1">
      <alignment horizontal="center" vertical="center"/>
    </xf>
    <xf numFmtId="0" fontId="5" fillId="0" borderId="47" xfId="0" applyNumberFormat="1" applyFont="1" applyBorder="1" applyAlignment="1" applyProtection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5" fillId="0" borderId="44" xfId="0" applyNumberFormat="1" applyFont="1" applyBorder="1" applyAlignment="1" applyProtection="1">
      <alignment horizontal="center" vertical="center"/>
    </xf>
    <xf numFmtId="0" fontId="5" fillId="0" borderId="53" xfId="0" applyNumberFormat="1" applyFont="1" applyBorder="1" applyAlignment="1" applyProtection="1">
      <alignment horizontal="center" vertical="center"/>
    </xf>
    <xf numFmtId="0" fontId="3" fillId="0" borderId="41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42" xfId="0" applyNumberFormat="1" applyFont="1" applyBorder="1" applyAlignment="1" applyProtection="1">
      <alignment horizontal="center" vertical="center"/>
    </xf>
    <xf numFmtId="0" fontId="3" fillId="0" borderId="57" xfId="0" applyNumberFormat="1" applyFont="1" applyBorder="1" applyAlignment="1" applyProtection="1">
      <alignment horizontal="center" vertical="center"/>
    </xf>
    <xf numFmtId="0" fontId="3" fillId="0" borderId="44" xfId="0" applyNumberFormat="1" applyFont="1" applyBorder="1" applyAlignment="1" applyProtection="1">
      <alignment horizontal="center" vertical="center"/>
    </xf>
    <xf numFmtId="0" fontId="3" fillId="0" borderId="56" xfId="0" applyNumberFormat="1" applyFont="1" applyBorder="1" applyAlignment="1" applyProtection="1">
      <alignment horizontal="center" vertical="center"/>
    </xf>
    <xf numFmtId="0" fontId="3" fillId="0" borderId="48" xfId="0" applyNumberFormat="1" applyFont="1" applyBorder="1" applyAlignment="1" applyProtection="1">
      <alignment horizontal="center" vertical="center" wrapText="1"/>
    </xf>
    <xf numFmtId="0" fontId="3" fillId="0" borderId="51" xfId="0" applyNumberFormat="1" applyFont="1" applyBorder="1" applyAlignment="1" applyProtection="1">
      <alignment horizontal="center" vertical="center"/>
    </xf>
    <xf numFmtId="0" fontId="3" fillId="0" borderId="58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</xf>
    <xf numFmtId="0" fontId="5" fillId="0" borderId="35" xfId="0" applyNumberFormat="1" applyFont="1" applyBorder="1" applyAlignment="1" applyProtection="1">
      <alignment horizontal="center" vertical="center" shrinkToFit="1"/>
    </xf>
    <xf numFmtId="0" fontId="5" fillId="0" borderId="49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Border="1" applyAlignment="1" applyProtection="1">
      <alignment horizontal="center" vertical="center" shrinkToFit="1"/>
    </xf>
    <xf numFmtId="0" fontId="5" fillId="0" borderId="42" xfId="0" applyNumberFormat="1" applyFont="1" applyBorder="1" applyAlignment="1" applyProtection="1">
      <alignment horizontal="center" vertical="center" shrinkToFit="1"/>
    </xf>
    <xf numFmtId="0" fontId="5" fillId="0" borderId="52" xfId="0" applyNumberFormat="1" applyFont="1" applyBorder="1" applyAlignment="1" applyProtection="1">
      <alignment horizontal="center" vertical="center" shrinkToFit="1"/>
    </xf>
    <xf numFmtId="0" fontId="5" fillId="0" borderId="44" xfId="0" applyNumberFormat="1" applyFont="1" applyBorder="1" applyAlignment="1" applyProtection="1">
      <alignment horizontal="center" vertical="center" shrinkToFit="1"/>
    </xf>
    <xf numFmtId="0" fontId="5" fillId="0" borderId="56" xfId="0" applyNumberFormat="1" applyFont="1" applyBorder="1" applyAlignment="1" applyProtection="1">
      <alignment horizontal="center" vertical="center" shrinkToFi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</xf>
    <xf numFmtId="0" fontId="7" fillId="0" borderId="41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7" fillId="0" borderId="57" xfId="0" applyNumberFormat="1" applyFont="1" applyBorder="1" applyAlignment="1" applyProtection="1">
      <alignment horizontal="center" vertical="center" wrapText="1"/>
    </xf>
    <xf numFmtId="0" fontId="7" fillId="0" borderId="44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41" xfId="0" applyNumberFormat="1" applyFont="1" applyBorder="1" applyAlignment="1" applyProtection="1">
      <alignment horizontal="center" vertical="center"/>
    </xf>
    <xf numFmtId="0" fontId="5" fillId="0" borderId="57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shrinkToFit="1"/>
    </xf>
    <xf numFmtId="0" fontId="5" fillId="0" borderId="55" xfId="0" applyNumberFormat="1" applyFont="1" applyBorder="1" applyAlignment="1" applyProtection="1">
      <alignment horizontal="center" vertical="center" shrinkToFit="1"/>
    </xf>
    <xf numFmtId="0" fontId="5" fillId="0" borderId="41" xfId="0" applyNumberFormat="1" applyFont="1" applyBorder="1" applyAlignment="1" applyProtection="1">
      <alignment horizontal="center" vertical="center" shrinkToFit="1"/>
    </xf>
    <xf numFmtId="0" fontId="5" fillId="0" borderId="50" xfId="0" applyNumberFormat="1" applyFont="1" applyBorder="1" applyAlignment="1" applyProtection="1">
      <alignment horizontal="center" vertical="center" shrinkToFit="1"/>
    </xf>
    <xf numFmtId="0" fontId="5" fillId="0" borderId="57" xfId="0" applyNumberFormat="1" applyFont="1" applyBorder="1" applyAlignment="1" applyProtection="1">
      <alignment horizontal="center" vertical="center" shrinkToFit="1"/>
    </xf>
    <xf numFmtId="0" fontId="5" fillId="0" borderId="53" xfId="0" applyNumberFormat="1" applyFont="1" applyBorder="1" applyAlignment="1" applyProtection="1">
      <alignment horizontal="center" vertical="center" shrinkToFit="1"/>
    </xf>
    <xf numFmtId="0" fontId="3" fillId="0" borderId="49" xfId="0" applyNumberFormat="1" applyFont="1" applyBorder="1" applyAlignment="1" applyProtection="1">
      <alignment horizontal="center" vertical="center"/>
    </xf>
    <xf numFmtId="0" fontId="3" fillId="0" borderId="52" xfId="0" applyNumberFormat="1" applyFont="1" applyBorder="1" applyAlignment="1" applyProtection="1">
      <alignment horizontal="center" vertical="center"/>
    </xf>
    <xf numFmtId="0" fontId="3" fillId="0" borderId="50" xfId="0" applyNumberFormat="1" applyFont="1" applyBorder="1" applyAlignment="1" applyProtection="1">
      <alignment horizontal="center" vertical="center"/>
    </xf>
    <xf numFmtId="0" fontId="3" fillId="0" borderId="53" xfId="0" applyNumberFormat="1" applyFont="1" applyBorder="1" applyAlignment="1" applyProtection="1">
      <alignment horizontal="center" vertical="center"/>
    </xf>
    <xf numFmtId="0" fontId="5" fillId="0" borderId="49" xfId="0" applyNumberFormat="1" applyFont="1" applyBorder="1" applyAlignment="1" applyProtection="1">
      <alignment horizontal="center" vertical="distributed" textRotation="255"/>
    </xf>
    <xf numFmtId="0" fontId="5" fillId="0" borderId="0" xfId="0" applyNumberFormat="1" applyFont="1" applyBorder="1" applyAlignment="1" applyProtection="1">
      <alignment horizontal="center" vertical="distributed" textRotation="255"/>
    </xf>
    <xf numFmtId="0" fontId="3" fillId="0" borderId="49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5" fillId="0" borderId="52" xfId="0" applyNumberFormat="1" applyFont="1" applyBorder="1" applyAlignment="1" applyProtection="1">
      <alignment horizontal="center" vertical="distributed" textRotation="255"/>
    </xf>
    <xf numFmtId="0" fontId="5" fillId="0" borderId="44" xfId="0" applyNumberFormat="1" applyFont="1" applyBorder="1" applyAlignment="1" applyProtection="1">
      <alignment horizontal="center" vertical="distributed" textRotation="255"/>
    </xf>
    <xf numFmtId="0" fontId="5" fillId="2" borderId="59" xfId="0" applyNumberFormat="1" applyFont="1" applyFill="1" applyBorder="1" applyAlignment="1" applyProtection="1">
      <alignment horizontal="center" vertical="center"/>
      <protection locked="0"/>
    </xf>
    <xf numFmtId="0" fontId="5" fillId="2" borderId="60" xfId="0" applyNumberFormat="1" applyFont="1" applyFill="1" applyBorder="1" applyAlignment="1" applyProtection="1">
      <alignment horizontal="center" vertical="center"/>
      <protection locked="0"/>
    </xf>
    <xf numFmtId="0" fontId="5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59" xfId="0" applyNumberFormat="1" applyFont="1" applyFill="1" applyBorder="1" applyAlignment="1" applyProtection="1">
      <alignment horizontal="center" vertical="center" shrinkToFit="1"/>
    </xf>
    <xf numFmtId="0" fontId="5" fillId="0" borderId="60" xfId="0" applyNumberFormat="1" applyFont="1" applyFill="1" applyBorder="1" applyAlignment="1" applyProtection="1">
      <alignment horizontal="center" vertical="center" shrinkToFit="1"/>
    </xf>
    <xf numFmtId="0" fontId="5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2" xfId="0" applyNumberFormat="1" applyFont="1" applyFill="1" applyBorder="1" applyAlignment="1" applyProtection="1">
      <alignment horizontal="center" vertical="center" shrinkToFit="1"/>
      <protection locked="0"/>
    </xf>
    <xf numFmtId="38" fontId="5" fillId="2" borderId="63" xfId="1" applyFont="1" applyFill="1" applyBorder="1" applyAlignment="1" applyProtection="1">
      <alignment horizontal="right" vertical="center" shrinkToFit="1"/>
      <protection locked="0"/>
    </xf>
    <xf numFmtId="38" fontId="5" fillId="2" borderId="60" xfId="1" applyFont="1" applyFill="1" applyBorder="1" applyAlignment="1" applyProtection="1">
      <alignment horizontal="right" vertical="center" shrinkToFit="1"/>
      <protection locked="0"/>
    </xf>
    <xf numFmtId="38" fontId="5" fillId="2" borderId="62" xfId="1" applyFont="1" applyFill="1" applyBorder="1" applyAlignment="1" applyProtection="1">
      <alignment horizontal="right" vertical="center" shrinkToFit="1"/>
      <protection locked="0"/>
    </xf>
    <xf numFmtId="0" fontId="5" fillId="2" borderId="93" xfId="0" applyNumberFormat="1" applyFont="1" applyFill="1" applyBorder="1" applyAlignment="1" applyProtection="1">
      <alignment horizontal="center" vertical="center"/>
      <protection locked="0"/>
    </xf>
    <xf numFmtId="0" fontId="5" fillId="2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87" xfId="0" applyNumberFormat="1" applyFont="1" applyFill="1" applyBorder="1" applyAlignment="1" applyProtection="1">
      <alignment horizontal="center" vertical="center"/>
    </xf>
    <xf numFmtId="0" fontId="5" fillId="0" borderId="89" xfId="0" applyNumberFormat="1" applyFont="1" applyFill="1" applyBorder="1" applyAlignment="1" applyProtection="1">
      <alignment horizontal="center" vertical="center"/>
    </xf>
    <xf numFmtId="0" fontId="5" fillId="0" borderId="88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5" xfId="0" applyNumberFormat="1" applyFont="1" applyFill="1" applyBorder="1" applyAlignment="1" applyProtection="1">
      <alignment horizontal="center" vertical="center" shrinkToFit="1"/>
      <protection locked="0"/>
    </xf>
    <xf numFmtId="38" fontId="5" fillId="2" borderId="64" xfId="1" applyFont="1" applyFill="1" applyBorder="1" applyAlignment="1" applyProtection="1">
      <alignment horizontal="right" vertical="center" shrinkToFit="1"/>
      <protection locked="0"/>
    </xf>
    <xf numFmtId="38" fontId="5" fillId="2" borderId="4" xfId="1" applyFont="1" applyFill="1" applyBorder="1" applyAlignment="1" applyProtection="1">
      <alignment horizontal="right" vertical="center" shrinkToFit="1"/>
      <protection locked="0"/>
    </xf>
    <xf numFmtId="38" fontId="5" fillId="2" borderId="65" xfId="1" applyFont="1" applyFill="1" applyBorder="1" applyAlignment="1" applyProtection="1">
      <alignment horizontal="right" vertical="center" shrinkToFit="1"/>
      <protection locked="0"/>
    </xf>
    <xf numFmtId="0" fontId="5" fillId="2" borderId="94" xfId="0" applyNumberFormat="1" applyFont="1" applyFill="1" applyBorder="1" applyAlignment="1" applyProtection="1">
      <alignment horizontal="center" vertical="center"/>
      <protection locked="0"/>
    </xf>
    <xf numFmtId="0" fontId="5" fillId="2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90" xfId="0" applyNumberFormat="1" applyFont="1" applyFill="1" applyBorder="1" applyAlignment="1" applyProtection="1">
      <alignment horizontal="center" vertical="center"/>
    </xf>
    <xf numFmtId="0" fontId="5" fillId="0" borderId="91" xfId="0" applyNumberFormat="1" applyFont="1" applyFill="1" applyBorder="1" applyAlignment="1" applyProtection="1">
      <alignment horizontal="center" vertical="center"/>
    </xf>
    <xf numFmtId="0" fontId="5" fillId="0" borderId="92" xfId="0" applyNumberFormat="1" applyFont="1" applyFill="1" applyBorder="1" applyAlignment="1" applyProtection="1">
      <alignment horizontal="center" vertical="center"/>
    </xf>
    <xf numFmtId="38" fontId="5" fillId="0" borderId="52" xfId="1" applyFont="1" applyFill="1" applyBorder="1" applyAlignment="1" applyProtection="1">
      <alignment horizontal="right" vertical="center" shrinkToFit="1"/>
    </xf>
    <xf numFmtId="38" fontId="5" fillId="0" borderId="44" xfId="1" applyFont="1" applyFill="1" applyBorder="1" applyAlignment="1" applyProtection="1">
      <alignment horizontal="right" vertical="center" shrinkToFit="1"/>
    </xf>
    <xf numFmtId="38" fontId="5" fillId="0" borderId="53" xfId="1" applyFont="1" applyFill="1" applyBorder="1" applyAlignment="1" applyProtection="1">
      <alignment horizontal="right" vertical="center" shrinkToFit="1"/>
    </xf>
    <xf numFmtId="38" fontId="5" fillId="2" borderId="67" xfId="1" applyFont="1" applyFill="1" applyBorder="1" applyAlignment="1" applyProtection="1">
      <alignment horizontal="right" vertical="center" shrinkToFit="1"/>
      <protection locked="0"/>
    </xf>
    <xf numFmtId="38" fontId="5" fillId="2" borderId="68" xfId="1" applyFont="1" applyFill="1" applyBorder="1" applyAlignment="1" applyProtection="1">
      <alignment horizontal="right" vertical="center" shrinkToFit="1"/>
      <protection locked="0"/>
    </xf>
    <xf numFmtId="38" fontId="5" fillId="2" borderId="66" xfId="1" applyFont="1" applyFill="1" applyBorder="1" applyAlignment="1" applyProtection="1">
      <alignment horizontal="right" vertical="center" shrinkToFit="1"/>
      <protection locked="0"/>
    </xf>
    <xf numFmtId="0" fontId="5" fillId="2" borderId="106" xfId="0" applyNumberFormat="1" applyFont="1" applyFill="1" applyBorder="1" applyAlignment="1" applyProtection="1">
      <alignment horizontal="center" vertical="center"/>
      <protection locked="0"/>
    </xf>
    <xf numFmtId="0" fontId="5" fillId="2" borderId="86" xfId="0" applyNumberFormat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65" xfId="1" applyFont="1" applyFill="1" applyBorder="1" applyAlignment="1" applyProtection="1">
      <alignment horizontal="center" vertical="center"/>
    </xf>
    <xf numFmtId="38" fontId="3" fillId="0" borderId="64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2" borderId="64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65" xfId="1" applyFont="1" applyFill="1" applyBorder="1" applyAlignment="1" applyProtection="1">
      <alignment horizontal="center" vertical="center"/>
      <protection locked="0"/>
    </xf>
    <xf numFmtId="0" fontId="3" fillId="0" borderId="94" xfId="0" applyNumberFormat="1" applyFont="1" applyFill="1" applyBorder="1" applyAlignment="1" applyProtection="1">
      <alignment horizontal="left" vertical="center" shrinkToFit="1"/>
    </xf>
    <xf numFmtId="0" fontId="3" fillId="0" borderId="43" xfId="0" applyNumberFormat="1" applyFont="1" applyFill="1" applyBorder="1" applyAlignment="1" applyProtection="1">
      <alignment horizontal="left" vertical="center" shrinkToFit="1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6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5" fillId="0" borderId="46" xfId="0" applyNumberFormat="1" applyFont="1" applyBorder="1" applyAlignment="1" applyProtection="1">
      <alignment horizontal="distributed" vertical="distributed"/>
    </xf>
    <xf numFmtId="0" fontId="5" fillId="0" borderId="0" xfId="0" applyNumberFormat="1" applyFont="1" applyBorder="1" applyAlignment="1" applyProtection="1">
      <alignment horizontal="distributed" vertical="distributed"/>
    </xf>
    <xf numFmtId="0" fontId="5" fillId="0" borderId="63" xfId="0" applyNumberFormat="1" applyFont="1" applyFill="1" applyBorder="1" applyAlignment="1" applyProtection="1">
      <alignment horizontal="center" vertical="center" shrinkToFit="1"/>
    </xf>
    <xf numFmtId="0" fontId="5" fillId="0" borderId="62" xfId="0" applyNumberFormat="1" applyFont="1" applyFill="1" applyBorder="1" applyAlignment="1" applyProtection="1">
      <alignment horizontal="center" vertical="center" shrinkToFit="1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35" xfId="0" applyNumberFormat="1" applyFont="1" applyFill="1" applyBorder="1" applyAlignment="1" applyProtection="1">
      <alignment horizontal="center" vertical="center" shrinkToFit="1"/>
    </xf>
    <xf numFmtId="0" fontId="3" fillId="0" borderId="54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35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55" xfId="0" applyNumberFormat="1" applyFont="1" applyBorder="1" applyAlignment="1" applyProtection="1">
      <alignment horizontal="center" vertical="center"/>
    </xf>
    <xf numFmtId="0" fontId="19" fillId="0" borderId="41" xfId="0" applyNumberFormat="1" applyFont="1" applyFill="1" applyBorder="1" applyAlignment="1" applyProtection="1">
      <alignment horizontal="center" vertical="center"/>
    </xf>
    <xf numFmtId="0" fontId="19" fillId="0" borderId="42" xfId="0" applyNumberFormat="1" applyFont="1" applyFill="1" applyBorder="1" applyAlignment="1" applyProtection="1">
      <alignment horizontal="center" vertical="center"/>
    </xf>
    <xf numFmtId="38" fontId="3" fillId="2" borderId="63" xfId="1" applyFont="1" applyFill="1" applyBorder="1" applyAlignment="1" applyProtection="1">
      <alignment horizontal="center" vertical="center"/>
      <protection locked="0"/>
    </xf>
    <xf numFmtId="38" fontId="3" fillId="2" borderId="60" xfId="1" applyFont="1" applyFill="1" applyBorder="1" applyAlignment="1" applyProtection="1">
      <alignment horizontal="center" vertical="center"/>
      <protection locked="0"/>
    </xf>
    <xf numFmtId="38" fontId="3" fillId="2" borderId="62" xfId="1" applyFont="1" applyFill="1" applyBorder="1" applyAlignment="1" applyProtection="1">
      <alignment horizontal="center" vertical="center"/>
      <protection locked="0"/>
    </xf>
    <xf numFmtId="0" fontId="3" fillId="0" borderId="93" xfId="0" applyNumberFormat="1" applyFont="1" applyFill="1" applyBorder="1" applyAlignment="1" applyProtection="1">
      <alignment horizontal="left" vertical="center" shrinkToFit="1"/>
    </xf>
    <xf numFmtId="0" fontId="3" fillId="0" borderId="85" xfId="0" applyNumberFormat="1" applyFont="1" applyFill="1" applyBorder="1" applyAlignment="1" applyProtection="1">
      <alignment horizontal="left" vertical="center" shrinkToFit="1"/>
    </xf>
    <xf numFmtId="0" fontId="3" fillId="2" borderId="59" xfId="0" applyNumberFormat="1" applyFont="1" applyFill="1" applyBorder="1" applyAlignment="1" applyProtection="1">
      <alignment horizontal="center" vertical="center"/>
      <protection locked="0"/>
    </xf>
    <xf numFmtId="0" fontId="3" fillId="2" borderId="60" xfId="0" applyNumberFormat="1" applyFont="1" applyFill="1" applyBorder="1" applyAlignment="1" applyProtection="1">
      <alignment horizontal="center" vertical="center"/>
      <protection locked="0"/>
    </xf>
    <xf numFmtId="0" fontId="3" fillId="2" borderId="62" xfId="0" applyNumberFormat="1" applyFont="1" applyFill="1" applyBorder="1" applyAlignment="1" applyProtection="1">
      <alignment horizontal="center" vertical="center"/>
      <protection locked="0"/>
    </xf>
    <xf numFmtId="38" fontId="3" fillId="0" borderId="63" xfId="1" applyFont="1" applyFill="1" applyBorder="1" applyAlignment="1" applyProtection="1">
      <alignment horizontal="center" vertical="center"/>
    </xf>
    <xf numFmtId="38" fontId="3" fillId="0" borderId="60" xfId="1" applyFont="1" applyFill="1" applyBorder="1" applyAlignment="1" applyProtection="1">
      <alignment horizontal="center" vertical="center"/>
    </xf>
    <xf numFmtId="38" fontId="3" fillId="0" borderId="61" xfId="1" applyFont="1" applyFill="1" applyBorder="1" applyAlignment="1" applyProtection="1">
      <alignment horizontal="center" vertical="center"/>
    </xf>
    <xf numFmtId="38" fontId="3" fillId="0" borderId="59" xfId="1" applyFont="1" applyFill="1" applyBorder="1" applyAlignment="1" applyProtection="1">
      <alignment horizontal="center" vertical="center"/>
    </xf>
    <xf numFmtId="38" fontId="3" fillId="0" borderId="62" xfId="1" applyFont="1" applyFill="1" applyBorder="1" applyAlignment="1" applyProtection="1">
      <alignment horizontal="center" vertical="center"/>
    </xf>
    <xf numFmtId="0" fontId="3" fillId="0" borderId="74" xfId="0" applyNumberFormat="1" applyFont="1" applyBorder="1" applyAlignment="1" applyProtection="1">
      <alignment horizontal="center" vertical="center"/>
    </xf>
    <xf numFmtId="0" fontId="3" fillId="0" borderId="75" xfId="0" applyNumberFormat="1" applyFont="1" applyBorder="1" applyAlignment="1" applyProtection="1">
      <alignment horizontal="center" vertical="center"/>
    </xf>
    <xf numFmtId="0" fontId="3" fillId="0" borderId="76" xfId="0" applyNumberFormat="1" applyFont="1" applyBorder="1" applyAlignment="1" applyProtection="1">
      <alignment horizontal="center" vertical="center"/>
    </xf>
    <xf numFmtId="38" fontId="3" fillId="0" borderId="74" xfId="1" applyFont="1" applyFill="1" applyBorder="1" applyAlignment="1" applyProtection="1">
      <alignment horizontal="center" vertical="center"/>
    </xf>
    <xf numFmtId="38" fontId="3" fillId="0" borderId="75" xfId="1" applyFont="1" applyFill="1" applyBorder="1" applyAlignment="1" applyProtection="1">
      <alignment horizontal="center" vertical="center"/>
    </xf>
    <xf numFmtId="38" fontId="3" fillId="0" borderId="77" xfId="1" applyFont="1" applyFill="1" applyBorder="1" applyAlignment="1" applyProtection="1">
      <alignment horizontal="center" vertical="center"/>
    </xf>
    <xf numFmtId="38" fontId="3" fillId="0" borderId="78" xfId="1" applyFont="1" applyFill="1" applyBorder="1" applyAlignment="1" applyProtection="1">
      <alignment horizontal="center" vertical="center"/>
    </xf>
    <xf numFmtId="38" fontId="3" fillId="0" borderId="76" xfId="1" applyFont="1" applyFill="1" applyBorder="1" applyAlignment="1" applyProtection="1">
      <alignment horizontal="center" vertical="center"/>
    </xf>
    <xf numFmtId="38" fontId="3" fillId="3" borderId="74" xfId="1" applyFont="1" applyFill="1" applyBorder="1" applyAlignment="1" applyProtection="1">
      <alignment horizontal="center" vertical="center"/>
    </xf>
    <xf numFmtId="38" fontId="3" fillId="3" borderId="75" xfId="1" applyFont="1" applyFill="1" applyBorder="1" applyAlignment="1" applyProtection="1">
      <alignment horizontal="center" vertical="center"/>
    </xf>
    <xf numFmtId="38" fontId="3" fillId="3" borderId="76" xfId="1" applyFont="1" applyFill="1" applyBorder="1" applyAlignment="1" applyProtection="1">
      <alignment horizontal="center" vertical="center"/>
    </xf>
    <xf numFmtId="38" fontId="3" fillId="0" borderId="54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5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55" xfId="1" applyFont="1" applyFill="1" applyBorder="1" applyAlignment="1" applyProtection="1">
      <alignment horizontal="center" vertical="center"/>
    </xf>
    <xf numFmtId="38" fontId="3" fillId="2" borderId="67" xfId="1" applyFont="1" applyFill="1" applyBorder="1" applyAlignment="1" applyProtection="1">
      <alignment horizontal="center" vertical="center"/>
      <protection locked="0"/>
    </xf>
    <xf numFmtId="38" fontId="3" fillId="2" borderId="68" xfId="1" applyFont="1" applyFill="1" applyBorder="1" applyAlignment="1" applyProtection="1">
      <alignment horizontal="center" vertical="center"/>
      <protection locked="0"/>
    </xf>
    <xf numFmtId="38" fontId="3" fillId="2" borderId="66" xfId="1" applyFont="1" applyFill="1" applyBorder="1" applyAlignment="1" applyProtection="1">
      <alignment horizontal="center" vertical="center"/>
      <protection locked="0"/>
    </xf>
    <xf numFmtId="0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 shrinkToFi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43" fillId="0" borderId="19" xfId="0" applyNumberFormat="1" applyFont="1" applyFill="1" applyBorder="1" applyAlignment="1">
      <alignment horizontal="center" vertical="center" wrapText="1" shrinkToFit="1"/>
    </xf>
    <xf numFmtId="0" fontId="44" fillId="0" borderId="20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distributed" vertical="center"/>
    </xf>
    <xf numFmtId="38" fontId="3" fillId="0" borderId="16" xfId="1" applyFont="1" applyFill="1" applyBorder="1" applyAlignment="1" applyProtection="1">
      <alignment horizontal="center" vertical="center"/>
    </xf>
    <xf numFmtId="38" fontId="3" fillId="0" borderId="14" xfId="1" applyFont="1" applyFill="1" applyBorder="1" applyAlignment="1" applyProtection="1">
      <alignment horizontal="center" vertical="center"/>
    </xf>
    <xf numFmtId="38" fontId="3" fillId="0" borderId="15" xfId="1" applyFont="1" applyFill="1" applyBorder="1" applyAlignment="1" applyProtection="1">
      <alignment horizontal="center" vertical="center"/>
    </xf>
    <xf numFmtId="0" fontId="3" fillId="0" borderId="74" xfId="0" applyNumberFormat="1" applyFont="1" applyBorder="1" applyAlignment="1" applyProtection="1">
      <alignment horizontal="center" vertical="center" shrinkToFit="1"/>
    </xf>
    <xf numFmtId="0" fontId="3" fillId="0" borderId="75" xfId="0" applyNumberFormat="1" applyFont="1" applyBorder="1" applyAlignment="1" applyProtection="1">
      <alignment horizontal="center" vertical="center" shrinkToFit="1"/>
    </xf>
    <xf numFmtId="0" fontId="3" fillId="0" borderId="77" xfId="0" applyNumberFormat="1" applyFont="1" applyBorder="1" applyAlignment="1" applyProtection="1">
      <alignment horizontal="center" vertical="center" shrinkToFit="1"/>
    </xf>
    <xf numFmtId="0" fontId="3" fillId="0" borderId="78" xfId="0" applyNumberFormat="1" applyFont="1" applyBorder="1" applyAlignment="1" applyProtection="1">
      <alignment horizontal="center" vertical="center" shrinkToFit="1"/>
    </xf>
    <xf numFmtId="0" fontId="3" fillId="0" borderId="81" xfId="0" applyNumberFormat="1" applyFont="1" applyBorder="1" applyAlignment="1" applyProtection="1">
      <alignment horizontal="center" vertical="center" shrinkToFit="1"/>
    </xf>
    <xf numFmtId="0" fontId="3" fillId="0" borderId="82" xfId="0" applyNumberFormat="1" applyFont="1" applyBorder="1" applyAlignment="1" applyProtection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distributed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distributed" vertical="center"/>
    </xf>
    <xf numFmtId="0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/>
    </xf>
    <xf numFmtId="38" fontId="3" fillId="0" borderId="41" xfId="1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0" borderId="27" xfId="1" applyFont="1" applyFill="1" applyBorder="1" applyAlignment="1" applyProtection="1">
      <alignment horizontal="center" vertical="center"/>
    </xf>
    <xf numFmtId="38" fontId="3" fillId="0" borderId="79" xfId="1" applyFont="1" applyFill="1" applyBorder="1" applyAlignment="1" applyProtection="1">
      <alignment horizontal="center" vertical="center"/>
    </xf>
    <xf numFmtId="38" fontId="3" fillId="0" borderId="80" xfId="1" applyFont="1" applyFill="1" applyBorder="1" applyAlignment="1" applyProtection="1">
      <alignment horizontal="center" vertical="center"/>
    </xf>
    <xf numFmtId="49" fontId="3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NumberFormat="1" applyFont="1" applyBorder="1" applyAlignment="1" applyProtection="1">
      <alignment horizontal="center" vertical="center" shrinkToFit="1"/>
    </xf>
    <xf numFmtId="0" fontId="3" fillId="0" borderId="83" xfId="0" applyNumberFormat="1" applyFont="1" applyBorder="1" applyAlignment="1" applyProtection="1">
      <alignment horizontal="center" vertical="center" shrinkToFit="1"/>
    </xf>
    <xf numFmtId="0" fontId="3" fillId="0" borderId="19" xfId="0" applyNumberFormat="1" applyFont="1" applyBorder="1" applyAlignment="1" applyProtection="1">
      <alignment horizontal="center" vertical="center" shrinkToFit="1"/>
    </xf>
    <xf numFmtId="0" fontId="3" fillId="0" borderId="84" xfId="0" applyNumberFormat="1" applyFont="1" applyBorder="1" applyAlignment="1" applyProtection="1">
      <alignment horizontal="center" vertical="center" shrinkToFit="1"/>
    </xf>
    <xf numFmtId="0" fontId="3" fillId="0" borderId="63" xfId="0" applyNumberFormat="1" applyFont="1" applyBorder="1" applyAlignment="1" applyProtection="1">
      <alignment horizontal="center" vertical="center" shrinkToFit="1"/>
    </xf>
    <xf numFmtId="0" fontId="3" fillId="0" borderId="60" xfId="0" applyNumberFormat="1" applyFont="1" applyBorder="1" applyAlignment="1" applyProtection="1">
      <alignment horizontal="center" vertical="center" shrinkToFit="1"/>
    </xf>
    <xf numFmtId="0" fontId="3" fillId="0" borderId="85" xfId="0" applyNumberFormat="1" applyFont="1" applyBorder="1" applyAlignment="1" applyProtection="1">
      <alignment horizontal="center" vertical="center" shrinkToFit="1"/>
    </xf>
    <xf numFmtId="0" fontId="3" fillId="0" borderId="59" xfId="0" applyNumberFormat="1" applyFont="1" applyBorder="1" applyAlignment="1" applyProtection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NumberFormat="1" applyFont="1" applyBorder="1" applyAlignment="1" applyProtection="1">
      <alignment horizontal="center" vertical="center" shrinkToFit="1"/>
    </xf>
    <xf numFmtId="0" fontId="3" fillId="0" borderId="61" xfId="0" applyNumberFormat="1" applyFont="1" applyBorder="1" applyAlignment="1" applyProtection="1">
      <alignment horizontal="center" vertical="center" shrinkToFit="1"/>
    </xf>
    <xf numFmtId="0" fontId="3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5" xfId="0" applyNumberFormat="1" applyFont="1" applyBorder="1" applyAlignment="1" applyProtection="1">
      <alignment horizontal="center" vertical="center" shrinkToFit="1"/>
    </xf>
    <xf numFmtId="0" fontId="3" fillId="0" borderId="64" xfId="0" applyNumberFormat="1" applyFont="1" applyBorder="1" applyAlignment="1" applyProtection="1">
      <alignment horizontal="center" vertical="center" shrinkToFit="1"/>
    </xf>
    <xf numFmtId="0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6" xfId="0" applyNumberFormat="1" applyFont="1" applyBorder="1" applyAlignment="1" applyProtection="1">
      <alignment horizontal="center" vertical="center" shrinkToFit="1"/>
    </xf>
    <xf numFmtId="0" fontId="3" fillId="0" borderId="70" xfId="0" applyNumberFormat="1" applyFont="1" applyBorder="1" applyAlignment="1" applyProtection="1">
      <alignment horizontal="center" vertical="center" shrinkToFit="1"/>
    </xf>
    <xf numFmtId="49" fontId="3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9" xfId="0" applyNumberFormat="1" applyFont="1" applyBorder="1" applyAlignment="1" applyProtection="1">
      <alignment horizontal="center" vertical="center" shrinkToFit="1"/>
    </xf>
    <xf numFmtId="0" fontId="3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8" xfId="0" applyNumberFormat="1" applyFont="1" applyBorder="1" applyAlignment="1" applyProtection="1">
      <alignment horizontal="center" vertical="center" shrinkToFit="1"/>
    </xf>
    <xf numFmtId="0" fontId="3" fillId="0" borderId="66" xfId="0" applyNumberFormat="1" applyFont="1" applyBorder="1" applyAlignment="1" applyProtection="1">
      <alignment horizontal="center" vertical="center" shrinkToFit="1"/>
    </xf>
    <xf numFmtId="0" fontId="3" fillId="0" borderId="4" xfId="0" applyNumberFormat="1" applyFont="1" applyBorder="1" applyAlignment="1" applyProtection="1">
      <alignment horizontal="distributed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3" fillId="0" borderId="4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distributed" vertical="center" shrinkToFit="1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right" vertical="center"/>
    </xf>
    <xf numFmtId="0" fontId="3" fillId="0" borderId="20" xfId="0" applyNumberFormat="1" applyFont="1" applyBorder="1" applyAlignment="1" applyProtection="1">
      <alignment horizontal="center" vertical="center"/>
    </xf>
    <xf numFmtId="0" fontId="3" fillId="0" borderId="39" xfId="0" applyNumberFormat="1" applyFont="1" applyBorder="1" applyAlignment="1" applyProtection="1">
      <alignment horizontal="center" vertical="center"/>
    </xf>
    <xf numFmtId="0" fontId="3" fillId="0" borderId="20" xfId="0" applyNumberFormat="1" applyFont="1" applyBorder="1" applyAlignment="1" applyProtection="1">
      <alignment horizontal="distributed" vertical="center" shrinkToFit="1"/>
    </xf>
    <xf numFmtId="0" fontId="3" fillId="0" borderId="19" xfId="0" applyNumberFormat="1" applyFont="1" applyFill="1" applyBorder="1" applyAlignment="1" applyProtection="1">
      <alignment horizontal="center" vertical="center" shrinkToFit="1"/>
    </xf>
    <xf numFmtId="0" fontId="3" fillId="0" borderId="20" xfId="0" applyNumberFormat="1" applyFont="1" applyFill="1" applyBorder="1" applyAlignment="1" applyProtection="1">
      <alignment horizontal="center" vertical="center" shrinkToFi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5" xfId="0" applyNumberFormat="1" applyFont="1" applyBorder="1" applyAlignment="1" applyProtection="1">
      <alignment horizontal="center"/>
    </xf>
    <xf numFmtId="0" fontId="3" fillId="0" borderId="19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35" xfId="0" applyNumberFormat="1" applyFont="1" applyBorder="1" applyAlignment="1" applyProtection="1">
      <alignment horizontal="center" vertical="center" wrapText="1"/>
    </xf>
    <xf numFmtId="0" fontId="3" fillId="0" borderId="19" xfId="0" applyNumberFormat="1" applyFont="1" applyBorder="1" applyAlignment="1" applyProtection="1">
      <alignment horizontal="center" vertical="center" wrapText="1"/>
    </xf>
    <xf numFmtId="0" fontId="3" fillId="0" borderId="20" xfId="0" applyNumberFormat="1" applyFont="1" applyBorder="1" applyAlignment="1" applyProtection="1">
      <alignment horizontal="center" vertical="center" wrapText="1"/>
    </xf>
    <xf numFmtId="0" fontId="3" fillId="0" borderId="39" xfId="0" applyNumberFormat="1" applyFont="1" applyBorder="1" applyAlignment="1" applyProtection="1">
      <alignment horizontal="center" vertical="center" wrapText="1"/>
    </xf>
    <xf numFmtId="0" fontId="5" fillId="2" borderId="4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</xf>
    <xf numFmtId="0" fontId="3" fillId="0" borderId="35" xfId="0" applyNumberFormat="1" applyFont="1" applyBorder="1" applyAlignment="1" applyProtection="1">
      <alignment horizontal="center" vertical="center" shrinkToFit="1"/>
    </xf>
    <xf numFmtId="0" fontId="3" fillId="0" borderId="41" xfId="0" applyNumberFormat="1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shrinkToFit="1"/>
    </xf>
    <xf numFmtId="0" fontId="3" fillId="0" borderId="42" xfId="0" applyNumberFormat="1" applyFont="1" applyBorder="1" applyAlignment="1" applyProtection="1">
      <alignment horizontal="center" vertical="center" shrinkToFit="1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left" vertical="center"/>
    </xf>
    <xf numFmtId="0" fontId="3" fillId="0" borderId="4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/>
    </xf>
    <xf numFmtId="0" fontId="3" fillId="2" borderId="95" xfId="0" applyNumberFormat="1" applyFont="1" applyFill="1" applyBorder="1" applyAlignment="1" applyProtection="1">
      <alignment horizontal="center" vertical="center"/>
    </xf>
    <xf numFmtId="0" fontId="3" fillId="2" borderId="96" xfId="0" applyNumberFormat="1" applyFont="1" applyFill="1" applyBorder="1" applyAlignment="1" applyProtection="1">
      <alignment horizontal="center" vertical="center"/>
    </xf>
    <xf numFmtId="0" fontId="3" fillId="2" borderId="97" xfId="0" applyNumberFormat="1" applyFont="1" applyFill="1" applyBorder="1" applyAlignment="1" applyProtection="1">
      <alignment horizontal="center" vertical="center"/>
    </xf>
    <xf numFmtId="0" fontId="3" fillId="0" borderId="89" xfId="0" applyNumberFormat="1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/>
    </xf>
    <xf numFmtId="0" fontId="3" fillId="2" borderId="43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Alignment="1" applyProtection="1">
      <alignment horizontal="right" vertical="center"/>
    </xf>
    <xf numFmtId="0" fontId="26" fillId="0" borderId="2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Border="1" applyAlignment="1" applyProtection="1"/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38" fontId="26" fillId="0" borderId="4" xfId="1" applyFont="1" applyFill="1" applyBorder="1" applyAlignment="1" applyProtection="1">
      <alignment horizontal="right"/>
    </xf>
    <xf numFmtId="38" fontId="26" fillId="0" borderId="5" xfId="1" applyFont="1" applyFill="1" applyBorder="1" applyAlignment="1" applyProtection="1">
      <alignment horizontal="right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</xf>
    <xf numFmtId="49" fontId="3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2" applyNumberFormat="1" applyFont="1" applyFill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shrinkToFit="1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>
      <alignment horizontal="center" shrinkToFit="1"/>
    </xf>
    <xf numFmtId="0" fontId="12" fillId="0" borderId="0" xfId="0" applyNumberFormat="1" applyFont="1" applyAlignment="1" applyProtection="1">
      <alignment horizontal="right" vertical="center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2" applyNumberFormat="1" applyFont="1" applyFill="1" applyBorder="1" applyAlignment="1" applyProtection="1">
      <alignment horizontal="center" vertical="center" shrinkToFit="1"/>
    </xf>
    <xf numFmtId="0" fontId="5" fillId="0" borderId="0" xfId="2" applyNumberFormat="1" applyFont="1" applyFill="1" applyBorder="1" applyAlignment="1" applyProtection="1">
      <alignment horizontal="center" vertical="center" shrinkToFit="1"/>
    </xf>
    <xf numFmtId="0" fontId="26" fillId="0" borderId="0" xfId="0" applyFont="1" applyBorder="1" applyAlignment="1" applyProtection="1">
      <alignment horizontal="center" shrinkToFit="1"/>
    </xf>
    <xf numFmtId="0" fontId="26" fillId="0" borderId="2" xfId="0" applyFont="1" applyBorder="1" applyAlignment="1" applyProtection="1">
      <alignment horizontal="center" vertical="center" shrinkToFit="1"/>
    </xf>
    <xf numFmtId="176" fontId="3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3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3" fillId="2" borderId="5" xfId="2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2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45" fillId="2" borderId="19" xfId="0" applyFont="1" applyFill="1" applyBorder="1" applyAlignment="1" applyProtection="1">
      <alignment horizontal="right"/>
    </xf>
    <xf numFmtId="0" fontId="45" fillId="2" borderId="20" xfId="0" applyFont="1" applyFill="1" applyBorder="1" applyAlignment="1" applyProtection="1">
      <alignment horizontal="right"/>
    </xf>
    <xf numFmtId="0" fontId="45" fillId="2" borderId="39" xfId="0" applyFont="1" applyFill="1" applyBorder="1" applyAlignment="1" applyProtection="1">
      <alignment horizontal="right"/>
    </xf>
    <xf numFmtId="0" fontId="19" fillId="0" borderId="0" xfId="0" applyFont="1" applyAlignment="1" applyProtection="1">
      <alignment horizontal="left" vertical="top" wrapText="1"/>
    </xf>
    <xf numFmtId="20" fontId="19" fillId="0" borderId="0" xfId="0" applyNumberFormat="1" applyFont="1" applyAlignment="1" applyProtection="1">
      <alignment horizontal="left" vertical="center" wrapText="1"/>
    </xf>
    <xf numFmtId="0" fontId="36" fillId="2" borderId="1" xfId="0" applyFont="1" applyFill="1" applyBorder="1" applyAlignment="1" applyProtection="1">
      <alignment horizontal="center" wrapText="1"/>
    </xf>
    <xf numFmtId="0" fontId="36" fillId="2" borderId="2" xfId="0" applyFont="1" applyFill="1" applyBorder="1" applyAlignment="1" applyProtection="1">
      <alignment horizontal="center" wrapText="1"/>
    </xf>
    <xf numFmtId="0" fontId="36" fillId="2" borderId="35" xfId="0" applyFont="1" applyFill="1" applyBorder="1" applyAlignment="1" applyProtection="1">
      <alignment horizontal="center" wrapText="1"/>
    </xf>
    <xf numFmtId="0" fontId="36" fillId="2" borderId="41" xfId="0" applyFont="1" applyFill="1" applyBorder="1" applyAlignment="1" applyProtection="1">
      <alignment horizontal="center" wrapText="1"/>
    </xf>
    <xf numFmtId="0" fontId="36" fillId="2" borderId="0" xfId="0" applyFont="1" applyFill="1" applyBorder="1" applyAlignment="1" applyProtection="1">
      <alignment horizontal="center" wrapText="1"/>
    </xf>
    <xf numFmtId="0" fontId="36" fillId="2" borderId="42" xfId="0" applyFont="1" applyFill="1" applyBorder="1" applyAlignment="1" applyProtection="1">
      <alignment horizontal="center" wrapText="1"/>
    </xf>
    <xf numFmtId="0" fontId="36" fillId="2" borderId="19" xfId="0" applyFont="1" applyFill="1" applyBorder="1" applyAlignment="1" applyProtection="1">
      <alignment horizontal="center" wrapText="1"/>
    </xf>
    <xf numFmtId="0" fontId="36" fillId="2" borderId="20" xfId="0" applyFont="1" applyFill="1" applyBorder="1" applyAlignment="1" applyProtection="1">
      <alignment horizontal="center" wrapText="1"/>
    </xf>
    <xf numFmtId="0" fontId="36" fillId="2" borderId="39" xfId="0" applyFont="1" applyFill="1" applyBorder="1" applyAlignment="1" applyProtection="1">
      <alignment horizontal="center" wrapText="1"/>
    </xf>
    <xf numFmtId="0" fontId="26" fillId="0" borderId="0" xfId="0" applyFont="1" applyAlignment="1" applyProtection="1">
      <alignment horizontal="right" wrapText="1"/>
    </xf>
    <xf numFmtId="0" fontId="27" fillId="0" borderId="0" xfId="3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horizontal="left" vertical="top"/>
    </xf>
    <xf numFmtId="0" fontId="26" fillId="0" borderId="2" xfId="0" applyFont="1" applyBorder="1" applyAlignment="1" applyProtection="1">
      <alignment horizontal="left"/>
    </xf>
    <xf numFmtId="49" fontId="3" fillId="2" borderId="43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2" applyNumberFormat="1" applyFont="1" applyFill="1" applyBorder="1" applyAlignment="1" applyProtection="1">
      <alignment horizontal="center" vertical="center" shrinkToFit="1"/>
    </xf>
    <xf numFmtId="49" fontId="3" fillId="2" borderId="5" xfId="2" applyNumberFormat="1" applyFont="1" applyFill="1" applyBorder="1" applyAlignment="1" applyProtection="1">
      <alignment horizontal="center" vertical="center" shrinkToFit="1"/>
      <protection locked="0"/>
    </xf>
    <xf numFmtId="0" fontId="42" fillId="0" borderId="98" xfId="0" applyFont="1" applyBorder="1" applyAlignment="1" applyProtection="1">
      <alignment horizontal="left" vertical="center" shrinkToFit="1"/>
    </xf>
    <xf numFmtId="0" fontId="42" fillId="0" borderId="99" xfId="0" applyFont="1" applyBorder="1" applyAlignment="1" applyProtection="1">
      <alignment horizontal="left" vertical="center" shrinkToFit="1"/>
    </xf>
    <xf numFmtId="0" fontId="42" fillId="0" borderId="100" xfId="0" applyFont="1" applyBorder="1" applyAlignment="1" applyProtection="1">
      <alignment horizontal="left" vertical="center" shrinkToFit="1"/>
    </xf>
    <xf numFmtId="0" fontId="42" fillId="0" borderId="101" xfId="0" applyFont="1" applyBorder="1" applyAlignment="1" applyProtection="1">
      <alignment horizontal="left" vertical="center" shrinkToFit="1"/>
    </xf>
    <xf numFmtId="0" fontId="42" fillId="0" borderId="0" xfId="0" applyFont="1" applyBorder="1" applyAlignment="1" applyProtection="1">
      <alignment horizontal="left" vertical="center" shrinkToFit="1"/>
    </xf>
    <xf numFmtId="0" fontId="42" fillId="0" borderId="102" xfId="0" applyFont="1" applyBorder="1" applyAlignment="1" applyProtection="1">
      <alignment horizontal="left" vertical="center" shrinkToFit="1"/>
    </xf>
    <xf numFmtId="0" fontId="42" fillId="0" borderId="103" xfId="0" applyFont="1" applyBorder="1" applyAlignment="1" applyProtection="1">
      <alignment horizontal="left" vertical="center" shrinkToFit="1"/>
    </xf>
    <xf numFmtId="0" fontId="42" fillId="0" borderId="104" xfId="0" applyFont="1" applyBorder="1" applyAlignment="1" applyProtection="1">
      <alignment horizontal="left" vertical="center" shrinkToFit="1"/>
    </xf>
    <xf numFmtId="0" fontId="42" fillId="0" borderId="105" xfId="0" applyFont="1" applyBorder="1" applyAlignment="1" applyProtection="1">
      <alignment horizontal="left" vertical="center" shrinkToFit="1"/>
    </xf>
    <xf numFmtId="0" fontId="41" fillId="0" borderId="0" xfId="0" applyFont="1" applyAlignment="1" applyProtection="1">
      <alignment horizontal="left" vertical="center"/>
    </xf>
    <xf numFmtId="0" fontId="41" fillId="0" borderId="104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49" fontId="3" fillId="2" borderId="43" xfId="0" applyNumberFormat="1" applyFont="1" applyFill="1" applyBorder="1" applyAlignment="1" applyProtection="1">
      <alignment horizontal="left" vertical="center"/>
      <protection locked="0"/>
    </xf>
    <xf numFmtId="0" fontId="26" fillId="2" borderId="1" xfId="0" applyFont="1" applyFill="1" applyBorder="1" applyAlignment="1" applyProtection="1">
      <alignment horizontal="left" vertical="top" wrapText="1"/>
      <protection locked="0"/>
    </xf>
    <xf numFmtId="0" fontId="26" fillId="2" borderId="2" xfId="0" applyFont="1" applyFill="1" applyBorder="1" applyAlignment="1" applyProtection="1">
      <alignment horizontal="left" vertical="top" wrapText="1"/>
      <protection locked="0"/>
    </xf>
    <xf numFmtId="0" fontId="26" fillId="2" borderId="35" xfId="0" applyFont="1" applyFill="1" applyBorder="1" applyAlignment="1" applyProtection="1">
      <alignment horizontal="left" vertical="top" wrapText="1"/>
      <protection locked="0"/>
    </xf>
    <xf numFmtId="0" fontId="26" fillId="2" borderId="41" xfId="0" applyFont="1" applyFill="1" applyBorder="1" applyAlignment="1" applyProtection="1">
      <alignment horizontal="left" vertical="top" wrapText="1"/>
      <protection locked="0"/>
    </xf>
    <xf numFmtId="0" fontId="26" fillId="2" borderId="0" xfId="0" applyFont="1" applyFill="1" applyBorder="1" applyAlignment="1" applyProtection="1">
      <alignment horizontal="left" vertical="top" wrapText="1"/>
      <protection locked="0"/>
    </xf>
    <xf numFmtId="0" fontId="26" fillId="2" borderId="42" xfId="0" applyFont="1" applyFill="1" applyBorder="1" applyAlignment="1" applyProtection="1">
      <alignment horizontal="left" vertical="top" wrapText="1"/>
      <protection locked="0"/>
    </xf>
  </cellXfs>
  <cellStyles count="5">
    <cellStyle name="ハイパーリンク" xfId="3" builtinId="8"/>
    <cellStyle name="桁区切り" xfId="1" builtinId="6"/>
    <cellStyle name="標準" xfId="0" builtinId="0"/>
    <cellStyle name="標準 2" xfId="2"/>
    <cellStyle name="標準 4 2" xfId="4"/>
  </cellStyles>
  <dxfs count="4"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</xdr:colOff>
      <xdr:row>87</xdr:row>
      <xdr:rowOff>154781</xdr:rowOff>
    </xdr:from>
    <xdr:to>
      <xdr:col>106</xdr:col>
      <xdr:colOff>1</xdr:colOff>
      <xdr:row>90</xdr:row>
      <xdr:rowOff>21601</xdr:rowOff>
    </xdr:to>
    <xdr:sp macro="" textlink="">
      <xdr:nvSpPr>
        <xdr:cNvPr id="2" name="正方形/長方形 1"/>
        <xdr:cNvSpPr/>
      </xdr:nvSpPr>
      <xdr:spPr>
        <a:xfrm>
          <a:off x="1762126" y="13305234"/>
          <a:ext cx="5304234" cy="354976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133</xdr:col>
      <xdr:colOff>9525</xdr:colOff>
      <xdr:row>88</xdr:row>
      <xdr:rowOff>0</xdr:rowOff>
    </xdr:from>
    <xdr:to>
      <xdr:col>160</xdr:col>
      <xdr:colOff>9525</xdr:colOff>
      <xdr:row>90</xdr:row>
      <xdr:rowOff>21601</xdr:rowOff>
    </xdr:to>
    <xdr:sp macro="" textlink="">
      <xdr:nvSpPr>
        <xdr:cNvPr id="3" name="正方形/長方形 2"/>
        <xdr:cNvSpPr/>
      </xdr:nvSpPr>
      <xdr:spPr>
        <a:xfrm>
          <a:off x="9001125" y="13192125"/>
          <a:ext cx="1800225" cy="354976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25</xdr:col>
      <xdr:colOff>1</xdr:colOff>
      <xdr:row>93</xdr:row>
      <xdr:rowOff>154781</xdr:rowOff>
    </xdr:from>
    <xdr:to>
      <xdr:col>128</xdr:col>
      <xdr:colOff>0</xdr:colOff>
      <xdr:row>100</xdr:row>
      <xdr:rowOff>35719</xdr:rowOff>
    </xdr:to>
    <xdr:sp macro="" textlink="">
      <xdr:nvSpPr>
        <xdr:cNvPr id="4" name="正方形/長方形 3"/>
        <xdr:cNvSpPr/>
      </xdr:nvSpPr>
      <xdr:spPr>
        <a:xfrm>
          <a:off x="1762126" y="14275594"/>
          <a:ext cx="6744890" cy="1113234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25</xdr:col>
      <xdr:colOff>0</xdr:colOff>
      <xdr:row>74</xdr:row>
      <xdr:rowOff>119063</xdr:rowOff>
    </xdr:from>
    <xdr:to>
      <xdr:col>185</xdr:col>
      <xdr:colOff>53577</xdr:colOff>
      <xdr:row>81</xdr:row>
      <xdr:rowOff>41672</xdr:rowOff>
    </xdr:to>
    <xdr:sp macro="" textlink="">
      <xdr:nvSpPr>
        <xdr:cNvPr id="5" name="正方形/長方形 4"/>
        <xdr:cNvSpPr/>
      </xdr:nvSpPr>
      <xdr:spPr>
        <a:xfrm>
          <a:off x="1762125" y="11239501"/>
          <a:ext cx="10531077" cy="1113234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25</xdr:col>
      <xdr:colOff>1</xdr:colOff>
      <xdr:row>90</xdr:row>
      <xdr:rowOff>146498</xdr:rowOff>
    </xdr:from>
    <xdr:to>
      <xdr:col>72</xdr:col>
      <xdr:colOff>49695</xdr:colOff>
      <xdr:row>93</xdr:row>
      <xdr:rowOff>21600</xdr:rowOff>
    </xdr:to>
    <xdr:sp macro="" textlink="">
      <xdr:nvSpPr>
        <xdr:cNvPr id="6" name="正方形/長方形 5"/>
        <xdr:cNvSpPr/>
      </xdr:nvSpPr>
      <xdr:spPr>
        <a:xfrm>
          <a:off x="1780762" y="13514628"/>
          <a:ext cx="3163955" cy="347211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44</xdr:col>
      <xdr:colOff>8284</xdr:colOff>
      <xdr:row>81</xdr:row>
      <xdr:rowOff>146498</xdr:rowOff>
    </xdr:from>
    <xdr:to>
      <xdr:col>142</xdr:col>
      <xdr:colOff>33130</xdr:colOff>
      <xdr:row>85</xdr:row>
      <xdr:rowOff>57978</xdr:rowOff>
    </xdr:to>
    <xdr:sp macro="" textlink="">
      <xdr:nvSpPr>
        <xdr:cNvPr id="7" name="正方形/長方形 6"/>
        <xdr:cNvSpPr/>
      </xdr:nvSpPr>
      <xdr:spPr>
        <a:xfrm>
          <a:off x="3048001" y="12189411"/>
          <a:ext cx="6518412" cy="549241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11205</xdr:colOff>
      <xdr:row>6</xdr:row>
      <xdr:rowOff>4872</xdr:rowOff>
    </xdr:from>
    <xdr:to>
      <xdr:col>143</xdr:col>
      <xdr:colOff>11206</xdr:colOff>
      <xdr:row>38</xdr:row>
      <xdr:rowOff>179293</xdr:rowOff>
    </xdr:to>
    <xdr:sp macro="" textlink="">
      <xdr:nvSpPr>
        <xdr:cNvPr id="2" name="正方形/長方形 1"/>
        <xdr:cNvSpPr/>
      </xdr:nvSpPr>
      <xdr:spPr>
        <a:xfrm>
          <a:off x="5009029" y="1103048"/>
          <a:ext cx="6813177" cy="6505745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入力不要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29307</xdr:colOff>
      <xdr:row>6</xdr:row>
      <xdr:rowOff>14451</xdr:rowOff>
    </xdr:from>
    <xdr:to>
      <xdr:col>104</xdr:col>
      <xdr:colOff>14653</xdr:colOff>
      <xdr:row>69</xdr:row>
      <xdr:rowOff>16751</xdr:rowOff>
    </xdr:to>
    <xdr:sp macro="" textlink="">
      <xdr:nvSpPr>
        <xdr:cNvPr id="2" name="正方形/長方形 1"/>
        <xdr:cNvSpPr/>
      </xdr:nvSpPr>
      <xdr:spPr>
        <a:xfrm>
          <a:off x="3194538" y="1054874"/>
          <a:ext cx="3678115" cy="12003800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入力不要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12</xdr:row>
      <xdr:rowOff>8283</xdr:rowOff>
    </xdr:from>
    <xdr:to>
      <xdr:col>170</xdr:col>
      <xdr:colOff>49695</xdr:colOff>
      <xdr:row>17</xdr:row>
      <xdr:rowOff>1</xdr:rowOff>
    </xdr:to>
    <xdr:sp macro="" textlink="">
      <xdr:nvSpPr>
        <xdr:cNvPr id="2" name="正方形/長方形 1"/>
        <xdr:cNvSpPr/>
      </xdr:nvSpPr>
      <xdr:spPr>
        <a:xfrm>
          <a:off x="151036" y="3056283"/>
          <a:ext cx="11328659" cy="1896718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158</xdr:col>
      <xdr:colOff>1</xdr:colOff>
      <xdr:row>8</xdr:row>
      <xdr:rowOff>11207</xdr:rowOff>
    </xdr:from>
    <xdr:to>
      <xdr:col>170</xdr:col>
      <xdr:colOff>44825</xdr:colOff>
      <xdr:row>10</xdr:row>
      <xdr:rowOff>369795</xdr:rowOff>
    </xdr:to>
    <xdr:sp macro="" textlink="">
      <xdr:nvSpPr>
        <xdr:cNvPr id="3" name="正方形/長方形 2"/>
        <xdr:cNvSpPr/>
      </xdr:nvSpPr>
      <xdr:spPr>
        <a:xfrm>
          <a:off x="10623177" y="1916207"/>
          <a:ext cx="851648" cy="739588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5</xdr:row>
      <xdr:rowOff>7326</xdr:rowOff>
    </xdr:from>
    <xdr:to>
      <xdr:col>63</xdr:col>
      <xdr:colOff>21981</xdr:colOff>
      <xdr:row>11</xdr:row>
      <xdr:rowOff>14654</xdr:rowOff>
    </xdr:to>
    <xdr:sp macro="" textlink="">
      <xdr:nvSpPr>
        <xdr:cNvPr id="2" name="正方形/長方形 1"/>
        <xdr:cNvSpPr/>
      </xdr:nvSpPr>
      <xdr:spPr>
        <a:xfrm>
          <a:off x="14654" y="908538"/>
          <a:ext cx="4161692" cy="1458058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69</xdr:col>
      <xdr:colOff>1</xdr:colOff>
      <xdr:row>5</xdr:row>
      <xdr:rowOff>7326</xdr:rowOff>
    </xdr:from>
    <xdr:to>
      <xdr:col>132</xdr:col>
      <xdr:colOff>7327</xdr:colOff>
      <xdr:row>9</xdr:row>
      <xdr:rowOff>29308</xdr:rowOff>
    </xdr:to>
    <xdr:sp macro="" textlink="">
      <xdr:nvSpPr>
        <xdr:cNvPr id="3" name="正方形/長方形 2"/>
        <xdr:cNvSpPr/>
      </xdr:nvSpPr>
      <xdr:spPr>
        <a:xfrm>
          <a:off x="4550020" y="908538"/>
          <a:ext cx="4161692" cy="989135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0</xdr:col>
      <xdr:colOff>14654</xdr:colOff>
      <xdr:row>23</xdr:row>
      <xdr:rowOff>0</xdr:rowOff>
    </xdr:from>
    <xdr:to>
      <xdr:col>59</xdr:col>
      <xdr:colOff>65942</xdr:colOff>
      <xdr:row>28</xdr:row>
      <xdr:rowOff>7327</xdr:rowOff>
    </xdr:to>
    <xdr:sp macro="" textlink="">
      <xdr:nvSpPr>
        <xdr:cNvPr id="4" name="正方形/長方形 3"/>
        <xdr:cNvSpPr/>
      </xdr:nvSpPr>
      <xdr:spPr>
        <a:xfrm>
          <a:off x="14654" y="4945673"/>
          <a:ext cx="3941884" cy="1216269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78827</xdr:rowOff>
    </xdr:from>
    <xdr:to>
      <xdr:col>56</xdr:col>
      <xdr:colOff>52551</xdr:colOff>
      <xdr:row>7</xdr:row>
      <xdr:rowOff>177361</xdr:rowOff>
    </xdr:to>
    <xdr:sp macro="" textlink="">
      <xdr:nvSpPr>
        <xdr:cNvPr id="2" name="正方形/長方形 1"/>
        <xdr:cNvSpPr/>
      </xdr:nvSpPr>
      <xdr:spPr>
        <a:xfrm>
          <a:off x="262759" y="939361"/>
          <a:ext cx="3468413" cy="361293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61</xdr:col>
      <xdr:colOff>13138</xdr:colOff>
      <xdr:row>5</xdr:row>
      <xdr:rowOff>78827</xdr:rowOff>
    </xdr:from>
    <xdr:to>
      <xdr:col>113</xdr:col>
      <xdr:colOff>65689</xdr:colOff>
      <xdr:row>7</xdr:row>
      <xdr:rowOff>177361</xdr:rowOff>
    </xdr:to>
    <xdr:sp macro="" textlink="">
      <xdr:nvSpPr>
        <xdr:cNvPr id="3" name="正方形/長方形 2"/>
        <xdr:cNvSpPr/>
      </xdr:nvSpPr>
      <xdr:spPr>
        <a:xfrm>
          <a:off x="4020207" y="939361"/>
          <a:ext cx="3468413" cy="361293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  <xdr:twoCellAnchor>
    <xdr:from>
      <xdr:col>118</xdr:col>
      <xdr:colOff>6569</xdr:colOff>
      <xdr:row>5</xdr:row>
      <xdr:rowOff>78827</xdr:rowOff>
    </xdr:from>
    <xdr:to>
      <xdr:col>170</xdr:col>
      <xdr:colOff>59120</xdr:colOff>
      <xdr:row>7</xdr:row>
      <xdr:rowOff>177361</xdr:rowOff>
    </xdr:to>
    <xdr:sp macro="" textlink="">
      <xdr:nvSpPr>
        <xdr:cNvPr id="4" name="正方形/長方形 3"/>
        <xdr:cNvSpPr/>
      </xdr:nvSpPr>
      <xdr:spPr>
        <a:xfrm>
          <a:off x="7757948" y="939361"/>
          <a:ext cx="3468413" cy="361293"/>
        </a:xfrm>
        <a:prstGeom prst="rect">
          <a:avLst/>
        </a:prstGeom>
        <a:solidFill>
          <a:schemeClr val="bg1">
            <a:lumMod val="65000"/>
            <a:alpha val="74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入力不要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40819</xdr:colOff>
      <xdr:row>10</xdr:row>
      <xdr:rowOff>47624</xdr:rowOff>
    </xdr:from>
    <xdr:to>
      <xdr:col>28</xdr:col>
      <xdr:colOff>20411</xdr:colOff>
      <xdr:row>25</xdr:row>
      <xdr:rowOff>3402</xdr:rowOff>
    </xdr:to>
    <xdr:sp macro="" textlink="">
      <xdr:nvSpPr>
        <xdr:cNvPr id="2" name="四角形吹き出し 1"/>
        <xdr:cNvSpPr/>
      </xdr:nvSpPr>
      <xdr:spPr>
        <a:xfrm>
          <a:off x="61230" y="877660"/>
          <a:ext cx="3296333" cy="976313"/>
        </a:xfrm>
        <a:prstGeom prst="wedgeRectCallout">
          <a:avLst>
            <a:gd name="adj1" fmla="val -33310"/>
            <a:gd name="adj2" fmla="val -93457"/>
          </a:avLst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「Ｂ５セル」の値をコピーし、電子申請用フォームに貼り付けること。</a:t>
          </a:r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なお、Ｂ５セルには申請内容を反映するための関数を組み込んでいますので、関数を削除しないようお気を付けください。</a:t>
          </a:r>
        </a:p>
      </xdr:txBody>
    </xdr:sp>
    <xdr:clientData/>
  </xdr:twoCellAnchor>
  <xdr:twoCellAnchor>
    <xdr:from>
      <xdr:col>5</xdr:col>
      <xdr:colOff>34016</xdr:colOff>
      <xdr:row>2</xdr:row>
      <xdr:rowOff>51028</xdr:rowOff>
    </xdr:from>
    <xdr:to>
      <xdr:col>42</xdr:col>
      <xdr:colOff>6804</xdr:colOff>
      <xdr:row>7</xdr:row>
      <xdr:rowOff>30617</xdr:rowOff>
    </xdr:to>
    <xdr:sp macro="" textlink="">
      <xdr:nvSpPr>
        <xdr:cNvPr id="3" name="四角形吹き出し 2"/>
        <xdr:cNvSpPr/>
      </xdr:nvSpPr>
      <xdr:spPr>
        <a:xfrm>
          <a:off x="1415141" y="51028"/>
          <a:ext cx="3119440" cy="605518"/>
        </a:xfrm>
        <a:prstGeom prst="wedgeRectCallout">
          <a:avLst>
            <a:gd name="adj1" fmla="val -58013"/>
            <a:gd name="adj2" fmla="val -40423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「電子申請用サイト」をクリックすると、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「伊丹市オンライン申請ポータル」にアクセスできます。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（ハイパーリンクを設定しています。）</a:t>
          </a:r>
        </a:p>
      </xdr:txBody>
    </xdr:sp>
    <xdr:clientData/>
  </xdr:twoCellAnchor>
  <xdr:twoCellAnchor>
    <xdr:from>
      <xdr:col>1</xdr:col>
      <xdr:colOff>30480</xdr:colOff>
      <xdr:row>27</xdr:row>
      <xdr:rowOff>30480</xdr:rowOff>
    </xdr:from>
    <xdr:to>
      <xdr:col>46</xdr:col>
      <xdr:colOff>49530</xdr:colOff>
      <xdr:row>39</xdr:row>
      <xdr:rowOff>3810</xdr:rowOff>
    </xdr:to>
    <xdr:sp macro="" textlink="">
      <xdr:nvSpPr>
        <xdr:cNvPr id="4" name="正方形/長方形 3"/>
        <xdr:cNvSpPr/>
      </xdr:nvSpPr>
      <xdr:spPr>
        <a:xfrm>
          <a:off x="49530" y="2034540"/>
          <a:ext cx="4979670" cy="79629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ysClr val="windowText" lastClr="000000"/>
              </a:solidFill>
            </a:rPr>
            <a:t>※</a:t>
          </a:r>
          <a:r>
            <a:rPr kumimoji="1" lang="ja-JP" altLang="en-US" sz="700">
              <a:solidFill>
                <a:sysClr val="windowText" lastClr="000000"/>
              </a:solidFill>
            </a:rPr>
            <a:t>関数を削除してしまった場合は、以下の関数をＢ５セルに入力してください。</a:t>
          </a:r>
          <a:endParaRPr kumimoji="1" lang="en-US" altLang="ja-JP" sz="700">
            <a:solidFill>
              <a:sysClr val="windowText" lastClr="000000"/>
            </a:solidFill>
          </a:endParaRPr>
        </a:p>
        <a:p>
          <a:pPr algn="l"/>
          <a:endParaRPr kumimoji="1" lang="en-US" altLang="ja-JP" sz="7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700">
              <a:solidFill>
                <a:sysClr val="windowText" lastClr="000000"/>
              </a:solidFill>
            </a:rPr>
            <a:t>=CONCATENATE("r5,",A2,B2,C2,D2,E2,F2,G2,H2,I2,J2,K2,L2,M2,N2,O2,P2,Q2,R2,S2,T2,U2,V2,W2,X2,Y2,Z2,AA2,AB2,AC2,AD2,AE2,AF2,AG2,AH2,AI2,AJ2,AK2,AL2,AM2,AN2,AO2,AP2,AQ2,AR2,AS2,AT2,AU2,AV2,AW2,AX2,AY2,AZ2,BA2,BB2,BC2,BD2,BE2,BF2,BG2,BH2,BI2,BJ2,BK2,BL2,BM2,BN2,BO2,BP2,BQ2,BR2,BS2,BT2,BU2,BV2,BW2,BX2,BY2,BZ2)</a:t>
          </a:r>
        </a:p>
        <a:p>
          <a:pPr algn="l"/>
          <a:endParaRPr kumimoji="1" lang="en-US" altLang="ja-JP" sz="700">
            <a:solidFill>
              <a:sysClr val="windowText" lastClr="000000"/>
            </a:solidFill>
          </a:endParaRPr>
        </a:p>
        <a:p>
          <a:pPr algn="l"/>
          <a:endParaRPr kumimoji="1" lang="ja-JP" altLang="en-US" sz="7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city.itami.lg.jp/SOSIKI/SOMU/KEIYAKU/KEIYAKU/1383033808222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lgpos.task-asp.net/cu/282073/ea/residents/procedures/apply/c966fb91-e52e-4cbb-811c-0a6ae7ff94af/st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2"/>
  <sheetViews>
    <sheetView zoomScale="145" zoomScaleNormal="145" workbookViewId="0">
      <selection activeCell="S6" sqref="S6"/>
    </sheetView>
  </sheetViews>
  <sheetFormatPr defaultRowHeight="13.5"/>
  <cols>
    <col min="1" max="5" width="9" style="6"/>
    <col min="6" max="6" width="19.25" style="6" bestFit="1" customWidth="1"/>
    <col min="7" max="7" width="9" style="6"/>
    <col min="8" max="8" width="3.5" style="6" bestFit="1" customWidth="1"/>
    <col min="9" max="9" width="24.875" style="6" bestFit="1" customWidth="1"/>
    <col min="10" max="10" width="25" style="6" bestFit="1" customWidth="1"/>
    <col min="11" max="11" width="3.375" style="6" bestFit="1" customWidth="1"/>
    <col min="12" max="12" width="5.375" style="6" customWidth="1"/>
    <col min="13" max="13" width="21" style="6" bestFit="1" customWidth="1"/>
    <col min="14" max="14" width="7.125" style="6" bestFit="1" customWidth="1"/>
    <col min="15" max="15" width="35.375" style="6" bestFit="1" customWidth="1"/>
    <col min="16" max="16" width="35.375" style="6" customWidth="1"/>
    <col min="17" max="17" width="27.625" style="6" bestFit="1" customWidth="1"/>
    <col min="18" max="16384" width="9" style="6"/>
  </cols>
  <sheetData>
    <row r="2" spans="2:21">
      <c r="F2" s="8"/>
    </row>
    <row r="3" spans="2:21">
      <c r="B3" s="4" t="s">
        <v>231</v>
      </c>
      <c r="C3" s="5" t="s">
        <v>232</v>
      </c>
      <c r="D3" s="5">
        <v>1</v>
      </c>
      <c r="E3" s="4" t="s">
        <v>233</v>
      </c>
      <c r="F3" s="5" t="s">
        <v>464</v>
      </c>
      <c r="G3" s="14" t="s">
        <v>463</v>
      </c>
      <c r="H3" s="160">
        <v>1</v>
      </c>
      <c r="I3" s="5" t="s">
        <v>572</v>
      </c>
      <c r="J3" s="8" t="s">
        <v>427</v>
      </c>
      <c r="K3" s="12" t="s">
        <v>536</v>
      </c>
      <c r="L3" s="5">
        <v>1</v>
      </c>
      <c r="M3" s="5" t="s">
        <v>722</v>
      </c>
      <c r="N3" s="8" t="s">
        <v>566</v>
      </c>
      <c r="O3" s="15" t="str">
        <f>L3&amp;M3</f>
        <v>1(測量)測量一般</v>
      </c>
      <c r="P3" s="15" t="s">
        <v>609</v>
      </c>
      <c r="Q3" s="8" t="s">
        <v>347</v>
      </c>
      <c r="R3" s="8" t="s">
        <v>672</v>
      </c>
      <c r="S3" s="180" t="s">
        <v>670</v>
      </c>
      <c r="T3" s="8">
        <v>1</v>
      </c>
      <c r="U3" s="171" t="s">
        <v>780</v>
      </c>
    </row>
    <row r="4" spans="2:21">
      <c r="B4" s="7"/>
      <c r="C4" s="5" t="s">
        <v>234</v>
      </c>
      <c r="D4" s="5">
        <v>2</v>
      </c>
      <c r="E4" s="4" t="s">
        <v>235</v>
      </c>
      <c r="F4" s="5" t="s">
        <v>465</v>
      </c>
      <c r="G4" s="14" t="s">
        <v>462</v>
      </c>
      <c r="H4" s="5">
        <v>2</v>
      </c>
      <c r="I4" s="5" t="s">
        <v>573</v>
      </c>
      <c r="J4" s="8" t="s">
        <v>428</v>
      </c>
      <c r="K4" s="12" t="s">
        <v>537</v>
      </c>
      <c r="L4" s="5">
        <v>2</v>
      </c>
      <c r="M4" s="5" t="s">
        <v>723</v>
      </c>
      <c r="N4" s="8" t="s">
        <v>567</v>
      </c>
      <c r="O4" s="15" t="str">
        <f t="shared" ref="O4:O59" si="0">L4&amp;M4</f>
        <v>2(測量)地図の調整</v>
      </c>
      <c r="P4" s="15" t="s">
        <v>610</v>
      </c>
      <c r="Q4" s="8" t="s">
        <v>348</v>
      </c>
      <c r="R4" s="8" t="s">
        <v>673</v>
      </c>
      <c r="S4" s="180" t="s">
        <v>671</v>
      </c>
      <c r="T4" s="8">
        <v>2</v>
      </c>
      <c r="U4" s="171" t="s">
        <v>781</v>
      </c>
    </row>
    <row r="5" spans="2:21">
      <c r="B5" s="7"/>
      <c r="C5" s="5" t="s">
        <v>208</v>
      </c>
      <c r="D5" s="7"/>
      <c r="E5" s="4" t="s">
        <v>236</v>
      </c>
      <c r="F5" s="5" t="s">
        <v>466</v>
      </c>
      <c r="G5" s="13"/>
      <c r="H5" s="160">
        <v>3</v>
      </c>
      <c r="I5" s="5" t="s">
        <v>574</v>
      </c>
      <c r="J5" s="8" t="s">
        <v>429</v>
      </c>
      <c r="K5" s="12" t="s">
        <v>538</v>
      </c>
      <c r="L5" s="5">
        <v>3</v>
      </c>
      <c r="M5" s="5" t="s">
        <v>724</v>
      </c>
      <c r="N5" s="8" t="s">
        <v>568</v>
      </c>
      <c r="O5" s="15" t="str">
        <f t="shared" si="0"/>
        <v>3(測量)航空測量</v>
      </c>
      <c r="P5" s="15" t="s">
        <v>611</v>
      </c>
      <c r="Q5" s="8" t="s">
        <v>349</v>
      </c>
      <c r="R5" s="8" t="s">
        <v>674</v>
      </c>
      <c r="S5" s="180" t="s">
        <v>794</v>
      </c>
    </row>
    <row r="6" spans="2:21">
      <c r="B6" s="7"/>
      <c r="C6" s="5" t="s">
        <v>237</v>
      </c>
      <c r="D6" s="7"/>
      <c r="E6" s="4" t="s">
        <v>238</v>
      </c>
      <c r="F6" s="5" t="s">
        <v>467</v>
      </c>
      <c r="G6" s="13"/>
      <c r="H6" s="5">
        <v>4</v>
      </c>
      <c r="I6" s="5" t="s">
        <v>575</v>
      </c>
      <c r="J6" s="8" t="s">
        <v>430</v>
      </c>
      <c r="K6" s="12" t="s">
        <v>539</v>
      </c>
      <c r="L6" s="5">
        <v>4</v>
      </c>
      <c r="M6" s="5" t="s">
        <v>725</v>
      </c>
      <c r="N6" s="8" t="s">
        <v>569</v>
      </c>
      <c r="O6" s="15" t="str">
        <f t="shared" si="0"/>
        <v>4(建築ｺﾝｻﾙ)建築一般</v>
      </c>
      <c r="P6" s="15" t="s">
        <v>612</v>
      </c>
      <c r="Q6" s="8" t="s">
        <v>350</v>
      </c>
      <c r="R6" s="171" t="s">
        <v>675</v>
      </c>
    </row>
    <row r="7" spans="2:21">
      <c r="B7" s="7"/>
      <c r="C7" s="5" t="s">
        <v>19</v>
      </c>
      <c r="D7" s="7"/>
      <c r="E7" s="4" t="s">
        <v>239</v>
      </c>
      <c r="F7" s="5" t="s">
        <v>468</v>
      </c>
      <c r="G7" s="13"/>
      <c r="H7" s="160">
        <v>5</v>
      </c>
      <c r="I7" s="5" t="s">
        <v>576</v>
      </c>
      <c r="J7" s="8" t="s">
        <v>431</v>
      </c>
      <c r="K7" s="12" t="s">
        <v>540</v>
      </c>
      <c r="L7" s="5">
        <v>5</v>
      </c>
      <c r="M7" s="5" t="s">
        <v>726</v>
      </c>
      <c r="N7" s="8" t="s">
        <v>570</v>
      </c>
      <c r="O7" s="15" t="str">
        <f t="shared" si="0"/>
        <v>5(建築ｺﾝｻﾙ)意匠</v>
      </c>
      <c r="P7" s="15" t="s">
        <v>613</v>
      </c>
      <c r="Q7" s="8" t="s">
        <v>351</v>
      </c>
    </row>
    <row r="8" spans="2:21">
      <c r="E8" s="4" t="s">
        <v>240</v>
      </c>
      <c r="F8" s="5" t="s">
        <v>469</v>
      </c>
      <c r="G8" s="13"/>
      <c r="H8" s="5">
        <v>6</v>
      </c>
      <c r="I8" s="5" t="s">
        <v>577</v>
      </c>
      <c r="J8" s="8" t="s">
        <v>432</v>
      </c>
      <c r="K8" s="12" t="s">
        <v>541</v>
      </c>
      <c r="L8" s="5">
        <v>6</v>
      </c>
      <c r="M8" s="5" t="s">
        <v>727</v>
      </c>
      <c r="N8" s="163" t="s">
        <v>571</v>
      </c>
      <c r="O8" s="15" t="str">
        <f t="shared" si="0"/>
        <v>6(建築ｺﾝｻﾙ)構造</v>
      </c>
      <c r="P8" s="15" t="s">
        <v>614</v>
      </c>
      <c r="Q8" s="8" t="s">
        <v>352</v>
      </c>
    </row>
    <row r="9" spans="2:21">
      <c r="E9" s="4" t="s">
        <v>241</v>
      </c>
      <c r="F9" s="5" t="s">
        <v>470</v>
      </c>
      <c r="G9" s="13"/>
      <c r="H9" s="160">
        <v>7</v>
      </c>
      <c r="I9" s="5" t="s">
        <v>578</v>
      </c>
      <c r="J9" s="8" t="s">
        <v>433</v>
      </c>
      <c r="K9" s="12" t="s">
        <v>542</v>
      </c>
      <c r="L9" s="5">
        <v>7</v>
      </c>
      <c r="M9" s="5" t="s">
        <v>728</v>
      </c>
      <c r="N9" s="165"/>
      <c r="O9" s="15" t="str">
        <f t="shared" si="0"/>
        <v>7(建築ｺﾝｻﾙ)冷暖房</v>
      </c>
      <c r="P9" s="161" t="s">
        <v>615</v>
      </c>
      <c r="Q9" s="8" t="s">
        <v>353</v>
      </c>
    </row>
    <row r="10" spans="2:21">
      <c r="E10" s="4" t="s">
        <v>242</v>
      </c>
      <c r="F10" s="5" t="s">
        <v>471</v>
      </c>
      <c r="G10" s="13"/>
      <c r="H10" s="5">
        <v>8</v>
      </c>
      <c r="I10" s="5" t="s">
        <v>579</v>
      </c>
      <c r="J10" s="8" t="s">
        <v>434</v>
      </c>
      <c r="K10" s="12" t="s">
        <v>543</v>
      </c>
      <c r="L10" s="5">
        <v>8</v>
      </c>
      <c r="M10" s="5" t="s">
        <v>729</v>
      </c>
      <c r="N10" s="164"/>
      <c r="O10" s="15" t="str">
        <f t="shared" si="0"/>
        <v>8(建築ｺﾝｻﾙ)衛生</v>
      </c>
      <c r="P10" s="161" t="s">
        <v>616</v>
      </c>
      <c r="Q10" s="8" t="s">
        <v>354</v>
      </c>
    </row>
    <row r="11" spans="2:21">
      <c r="E11" s="4" t="s">
        <v>243</v>
      </c>
      <c r="F11" s="5" t="s">
        <v>472</v>
      </c>
      <c r="G11" s="13"/>
      <c r="H11" s="160">
        <v>9</v>
      </c>
      <c r="I11" s="5" t="s">
        <v>580</v>
      </c>
      <c r="J11" s="8" t="s">
        <v>435</v>
      </c>
      <c r="K11" s="12" t="s">
        <v>544</v>
      </c>
      <c r="L11" s="5">
        <v>9</v>
      </c>
      <c r="M11" s="5" t="s">
        <v>730</v>
      </c>
      <c r="N11" s="164"/>
      <c r="O11" s="15" t="str">
        <f t="shared" si="0"/>
        <v>9(建築ｺﾝｻﾙ)電気</v>
      </c>
      <c r="P11" s="161" t="s">
        <v>617</v>
      </c>
      <c r="Q11" s="8" t="s">
        <v>355</v>
      </c>
    </row>
    <row r="12" spans="2:21">
      <c r="E12" s="4" t="s">
        <v>244</v>
      </c>
      <c r="F12" s="5" t="s">
        <v>473</v>
      </c>
      <c r="G12" s="13"/>
      <c r="H12" s="5">
        <v>10</v>
      </c>
      <c r="I12" s="5" t="s">
        <v>581</v>
      </c>
      <c r="J12" s="8" t="s">
        <v>436</v>
      </c>
      <c r="K12" s="12" t="s">
        <v>545</v>
      </c>
      <c r="L12" s="5">
        <v>10</v>
      </c>
      <c r="M12" s="5" t="s">
        <v>731</v>
      </c>
      <c r="N12" s="164"/>
      <c r="O12" s="15" t="str">
        <f t="shared" si="0"/>
        <v>10(建築ｺﾝｻﾙ)建築積算</v>
      </c>
      <c r="P12" s="161" t="s">
        <v>618</v>
      </c>
      <c r="Q12" s="8" t="s">
        <v>356</v>
      </c>
    </row>
    <row r="13" spans="2:21">
      <c r="E13" s="4" t="s">
        <v>245</v>
      </c>
      <c r="F13" s="5" t="s">
        <v>474</v>
      </c>
      <c r="G13" s="13"/>
      <c r="H13" s="160">
        <v>11</v>
      </c>
      <c r="I13" s="5" t="s">
        <v>582</v>
      </c>
      <c r="J13" s="8" t="s">
        <v>437</v>
      </c>
      <c r="K13" s="12" t="s">
        <v>546</v>
      </c>
      <c r="L13" s="5">
        <v>11</v>
      </c>
      <c r="M13" s="5" t="s">
        <v>732</v>
      </c>
      <c r="N13" s="164"/>
      <c r="O13" s="15" t="str">
        <f t="shared" si="0"/>
        <v>11(建築ｺﾝｻﾙ)機械積算</v>
      </c>
      <c r="P13" s="161" t="s">
        <v>619</v>
      </c>
      <c r="Q13" s="8" t="s">
        <v>357</v>
      </c>
    </row>
    <row r="14" spans="2:21">
      <c r="E14" s="4" t="s">
        <v>246</v>
      </c>
      <c r="F14" s="5" t="s">
        <v>475</v>
      </c>
      <c r="G14" s="13"/>
      <c r="H14" s="5">
        <v>12</v>
      </c>
      <c r="I14" s="5" t="s">
        <v>583</v>
      </c>
      <c r="J14" s="8" t="s">
        <v>438</v>
      </c>
      <c r="K14" s="12" t="s">
        <v>547</v>
      </c>
      <c r="L14" s="5">
        <v>12</v>
      </c>
      <c r="M14" s="5" t="s">
        <v>733</v>
      </c>
      <c r="N14" s="164"/>
      <c r="O14" s="15" t="str">
        <f t="shared" si="0"/>
        <v>12(建築ｺﾝｻﾙ)電気積算</v>
      </c>
      <c r="P14" s="161" t="s">
        <v>620</v>
      </c>
      <c r="Q14" s="8" t="s">
        <v>358</v>
      </c>
    </row>
    <row r="15" spans="2:21">
      <c r="E15" s="4" t="s">
        <v>247</v>
      </c>
      <c r="F15" s="5" t="s">
        <v>476</v>
      </c>
      <c r="G15" s="13"/>
      <c r="H15" s="160">
        <v>13</v>
      </c>
      <c r="I15" s="5" t="s">
        <v>584</v>
      </c>
      <c r="J15" s="8" t="s">
        <v>439</v>
      </c>
      <c r="K15" s="12" t="s">
        <v>548</v>
      </c>
      <c r="L15" s="5">
        <v>13</v>
      </c>
      <c r="M15" s="5" t="s">
        <v>734</v>
      </c>
      <c r="N15" s="164"/>
      <c r="O15" s="15" t="str">
        <f t="shared" si="0"/>
        <v>13(建築ｺﾝｻﾙ)工事監理（建築）</v>
      </c>
      <c r="P15" s="161" t="s">
        <v>621</v>
      </c>
      <c r="Q15" s="8" t="s">
        <v>359</v>
      </c>
    </row>
    <row r="16" spans="2:21">
      <c r="E16" s="4" t="s">
        <v>248</v>
      </c>
      <c r="F16" s="5" t="s">
        <v>477</v>
      </c>
      <c r="G16" s="13"/>
      <c r="H16" s="5">
        <v>14</v>
      </c>
      <c r="I16" s="5" t="s">
        <v>585</v>
      </c>
      <c r="J16" s="8" t="s">
        <v>440</v>
      </c>
      <c r="K16" s="12" t="s">
        <v>549</v>
      </c>
      <c r="L16" s="5">
        <v>14</v>
      </c>
      <c r="M16" s="5" t="s">
        <v>735</v>
      </c>
      <c r="N16" s="164"/>
      <c r="O16" s="15" t="str">
        <f t="shared" si="0"/>
        <v>14(建築ｺﾝｻﾙ)工事監理（電気）</v>
      </c>
      <c r="P16" s="161" t="s">
        <v>622</v>
      </c>
      <c r="Q16" s="8" t="s">
        <v>360</v>
      </c>
    </row>
    <row r="17" spans="5:17">
      <c r="E17" s="4" t="s">
        <v>249</v>
      </c>
      <c r="F17" s="5" t="s">
        <v>478</v>
      </c>
      <c r="G17" s="13"/>
      <c r="H17" s="160">
        <v>15</v>
      </c>
      <c r="I17" s="5" t="s">
        <v>586</v>
      </c>
      <c r="J17" s="8" t="s">
        <v>441</v>
      </c>
      <c r="K17" s="12" t="s">
        <v>550</v>
      </c>
      <c r="L17" s="5">
        <v>15</v>
      </c>
      <c r="M17" s="5" t="s">
        <v>736</v>
      </c>
      <c r="N17" s="164"/>
      <c r="O17" s="15" t="str">
        <f t="shared" si="0"/>
        <v>15(建築ｺﾝｻﾙ)工事監理（機械）</v>
      </c>
      <c r="P17" s="161" t="s">
        <v>623</v>
      </c>
      <c r="Q17" s="8" t="s">
        <v>361</v>
      </c>
    </row>
    <row r="18" spans="5:17">
      <c r="E18" s="4" t="s">
        <v>250</v>
      </c>
      <c r="F18" s="5" t="s">
        <v>479</v>
      </c>
      <c r="G18" s="13"/>
      <c r="H18" s="5">
        <v>16</v>
      </c>
      <c r="I18" s="5" t="s">
        <v>587</v>
      </c>
      <c r="J18" s="8" t="s">
        <v>442</v>
      </c>
      <c r="K18" s="12" t="s">
        <v>551</v>
      </c>
      <c r="L18" s="5">
        <v>16</v>
      </c>
      <c r="M18" s="5" t="s">
        <v>737</v>
      </c>
      <c r="N18" s="164"/>
      <c r="O18" s="15" t="str">
        <f t="shared" si="0"/>
        <v>16(建築ｺﾝｻﾙ)調査</v>
      </c>
      <c r="P18" s="161" t="s">
        <v>624</v>
      </c>
      <c r="Q18" s="8" t="s">
        <v>362</v>
      </c>
    </row>
    <row r="19" spans="5:17">
      <c r="H19" s="160">
        <v>17</v>
      </c>
      <c r="I19" s="5" t="s">
        <v>588</v>
      </c>
      <c r="J19" s="8" t="s">
        <v>443</v>
      </c>
      <c r="K19" s="12" t="s">
        <v>552</v>
      </c>
      <c r="L19" s="5">
        <v>17</v>
      </c>
      <c r="M19" s="5" t="s">
        <v>738</v>
      </c>
      <c r="N19" s="164"/>
      <c r="O19" s="15" t="str">
        <f t="shared" si="0"/>
        <v>17(建築ｺﾝｻﾙ)耐震診断</v>
      </c>
      <c r="P19" s="162" t="s">
        <v>625</v>
      </c>
      <c r="Q19" s="8" t="s">
        <v>363</v>
      </c>
    </row>
    <row r="20" spans="5:17">
      <c r="H20" s="5">
        <v>18</v>
      </c>
      <c r="I20" s="5" t="s">
        <v>589</v>
      </c>
      <c r="J20" s="8" t="s">
        <v>444</v>
      </c>
      <c r="K20" s="12" t="s">
        <v>553</v>
      </c>
      <c r="L20" s="5">
        <v>18</v>
      </c>
      <c r="M20" s="5" t="s">
        <v>739</v>
      </c>
      <c r="N20" s="164"/>
      <c r="O20" s="15" t="str">
        <f t="shared" si="0"/>
        <v>18(建築ｺﾝｻﾙ)地区計画及び地域計画</v>
      </c>
      <c r="P20" s="162" t="s">
        <v>626</v>
      </c>
      <c r="Q20" s="8" t="s">
        <v>364</v>
      </c>
    </row>
    <row r="21" spans="5:17">
      <c r="H21" s="160">
        <v>19</v>
      </c>
      <c r="I21" s="5" t="s">
        <v>590</v>
      </c>
      <c r="J21" s="8" t="s">
        <v>445</v>
      </c>
      <c r="K21" s="12" t="s">
        <v>554</v>
      </c>
      <c r="L21" s="5">
        <v>19</v>
      </c>
      <c r="M21" s="5" t="s">
        <v>740</v>
      </c>
      <c r="N21" s="164"/>
      <c r="O21" s="15" t="str">
        <f t="shared" si="0"/>
        <v>19(土木ｺﾝｻﾙ)河川、砂防及び海岸・海洋部門</v>
      </c>
      <c r="P21" s="162" t="s">
        <v>627</v>
      </c>
      <c r="Q21" s="8" t="s">
        <v>365</v>
      </c>
    </row>
    <row r="22" spans="5:17">
      <c r="H22" s="5">
        <v>20</v>
      </c>
      <c r="I22" s="5" t="s">
        <v>591</v>
      </c>
      <c r="J22" s="12" t="s">
        <v>446</v>
      </c>
      <c r="K22" s="12" t="s">
        <v>555</v>
      </c>
      <c r="L22" s="5">
        <v>20</v>
      </c>
      <c r="M22" s="5" t="s">
        <v>741</v>
      </c>
      <c r="N22" s="164"/>
      <c r="O22" s="15" t="str">
        <f t="shared" si="0"/>
        <v>20(土木ｺﾝｻﾙ)港湾及び空港部門</v>
      </c>
      <c r="P22" s="162" t="s">
        <v>630</v>
      </c>
      <c r="Q22" s="8" t="s">
        <v>366</v>
      </c>
    </row>
    <row r="23" spans="5:17">
      <c r="H23" s="160">
        <v>21</v>
      </c>
      <c r="I23" s="5" t="s">
        <v>592</v>
      </c>
      <c r="J23" s="12" t="s">
        <v>447</v>
      </c>
      <c r="K23" s="12" t="s">
        <v>556</v>
      </c>
      <c r="L23" s="5">
        <v>21</v>
      </c>
      <c r="M23" s="5" t="s">
        <v>742</v>
      </c>
      <c r="N23" s="164"/>
      <c r="O23" s="15" t="str">
        <f t="shared" si="0"/>
        <v>21(土木ｺﾝｻﾙ)電力土木部門</v>
      </c>
      <c r="P23" s="162" t="s">
        <v>628</v>
      </c>
      <c r="Q23" s="8" t="s">
        <v>367</v>
      </c>
    </row>
    <row r="24" spans="5:17">
      <c r="H24" s="5">
        <v>22</v>
      </c>
      <c r="I24" s="5" t="s">
        <v>593</v>
      </c>
      <c r="J24" s="12" t="s">
        <v>448</v>
      </c>
      <c r="K24" s="12" t="s">
        <v>557</v>
      </c>
      <c r="L24" s="5">
        <v>22</v>
      </c>
      <c r="M24" s="5" t="s">
        <v>743</v>
      </c>
      <c r="N24" s="164"/>
      <c r="O24" s="15" t="str">
        <f t="shared" si="0"/>
        <v>22(土木ｺﾝｻﾙ)道路部門</v>
      </c>
      <c r="P24" s="161" t="s">
        <v>629</v>
      </c>
      <c r="Q24" s="8" t="s">
        <v>368</v>
      </c>
    </row>
    <row r="25" spans="5:17">
      <c r="H25" s="160">
        <v>23</v>
      </c>
      <c r="I25" s="5" t="s">
        <v>594</v>
      </c>
      <c r="J25" s="12" t="s">
        <v>449</v>
      </c>
      <c r="K25" s="12" t="s">
        <v>558</v>
      </c>
      <c r="L25" s="5">
        <v>23</v>
      </c>
      <c r="M25" s="5" t="s">
        <v>744</v>
      </c>
      <c r="N25" s="164"/>
      <c r="O25" s="15" t="str">
        <f t="shared" si="0"/>
        <v>23(土木ｺﾝｻﾙ)鉄道部門</v>
      </c>
      <c r="P25" s="162" t="s">
        <v>631</v>
      </c>
      <c r="Q25" s="8" t="s">
        <v>369</v>
      </c>
    </row>
    <row r="26" spans="5:17">
      <c r="H26" s="5">
        <v>24</v>
      </c>
      <c r="I26" s="5" t="s">
        <v>595</v>
      </c>
      <c r="J26" s="12" t="s">
        <v>450</v>
      </c>
      <c r="K26" s="12" t="s">
        <v>559</v>
      </c>
      <c r="L26" s="5">
        <v>24</v>
      </c>
      <c r="M26" s="5" t="s">
        <v>745</v>
      </c>
      <c r="N26" s="164"/>
      <c r="O26" s="15" t="str">
        <f t="shared" si="0"/>
        <v>24(土木ｺﾝｻﾙ)上水道及び工業用水道部門</v>
      </c>
      <c r="P26" s="162" t="s">
        <v>632</v>
      </c>
      <c r="Q26" s="8" t="s">
        <v>370</v>
      </c>
    </row>
    <row r="27" spans="5:17">
      <c r="H27" s="160">
        <v>25</v>
      </c>
      <c r="I27" s="5" t="s">
        <v>596</v>
      </c>
      <c r="J27" s="12" t="s">
        <v>451</v>
      </c>
      <c r="K27" s="12" t="s">
        <v>560</v>
      </c>
      <c r="L27" s="5">
        <v>25</v>
      </c>
      <c r="M27" s="5" t="s">
        <v>746</v>
      </c>
      <c r="N27" s="164"/>
      <c r="O27" s="15" t="str">
        <f t="shared" si="0"/>
        <v>25(土木ｺﾝｻﾙ)下水道部門</v>
      </c>
      <c r="P27" s="162" t="s">
        <v>633</v>
      </c>
      <c r="Q27" s="8" t="s">
        <v>371</v>
      </c>
    </row>
    <row r="28" spans="5:17">
      <c r="H28" s="5">
        <v>26</v>
      </c>
      <c r="I28" s="5" t="s">
        <v>597</v>
      </c>
      <c r="J28" s="12" t="s">
        <v>452</v>
      </c>
      <c r="K28" s="12" t="s">
        <v>561</v>
      </c>
      <c r="L28" s="5">
        <v>26</v>
      </c>
      <c r="M28" s="5" t="s">
        <v>747</v>
      </c>
      <c r="N28" s="164"/>
      <c r="O28" s="15" t="str">
        <f t="shared" si="0"/>
        <v>26(土木ｺﾝｻﾙ)農業土木部門</v>
      </c>
      <c r="P28" s="162" t="s">
        <v>634</v>
      </c>
      <c r="Q28" s="8" t="s">
        <v>372</v>
      </c>
    </row>
    <row r="29" spans="5:17">
      <c r="H29" s="160">
        <v>27</v>
      </c>
      <c r="I29" s="5" t="s">
        <v>598</v>
      </c>
      <c r="J29" s="12" t="s">
        <v>453</v>
      </c>
      <c r="K29" s="12" t="s">
        <v>562</v>
      </c>
      <c r="L29" s="5">
        <v>27</v>
      </c>
      <c r="M29" s="5" t="s">
        <v>748</v>
      </c>
      <c r="N29" s="164"/>
      <c r="O29" s="15" t="str">
        <f t="shared" si="0"/>
        <v>27(土木ｺﾝｻﾙ)森林土木部門</v>
      </c>
      <c r="P29" s="162" t="s">
        <v>635</v>
      </c>
      <c r="Q29" s="8" t="s">
        <v>373</v>
      </c>
    </row>
    <row r="30" spans="5:17">
      <c r="H30" s="5">
        <v>28</v>
      </c>
      <c r="I30" s="5" t="s">
        <v>599</v>
      </c>
      <c r="J30" s="12" t="s">
        <v>454</v>
      </c>
      <c r="K30" s="12" t="s">
        <v>563</v>
      </c>
      <c r="L30" s="5">
        <v>28</v>
      </c>
      <c r="M30" s="5" t="s">
        <v>749</v>
      </c>
      <c r="N30" s="164"/>
      <c r="O30" s="15" t="str">
        <f t="shared" si="0"/>
        <v>28(土木ｺﾝｻﾙ)水産土木部門</v>
      </c>
      <c r="P30" s="161" t="s">
        <v>636</v>
      </c>
      <c r="Q30" s="8" t="s">
        <v>374</v>
      </c>
    </row>
    <row r="31" spans="5:17">
      <c r="H31" s="160">
        <v>29</v>
      </c>
      <c r="I31" s="5" t="s">
        <v>600</v>
      </c>
      <c r="J31" s="12" t="s">
        <v>455</v>
      </c>
      <c r="K31" s="12" t="s">
        <v>564</v>
      </c>
      <c r="L31" s="5">
        <v>29</v>
      </c>
      <c r="M31" s="5" t="s">
        <v>750</v>
      </c>
      <c r="N31" s="164"/>
      <c r="O31" s="15" t="str">
        <f t="shared" si="0"/>
        <v>29(土木ｺﾝｻﾙ)廃棄物部門</v>
      </c>
      <c r="P31" s="161" t="s">
        <v>637</v>
      </c>
      <c r="Q31" s="8" t="s">
        <v>375</v>
      </c>
    </row>
    <row r="32" spans="5:17">
      <c r="H32" s="169">
        <v>30</v>
      </c>
      <c r="I32" s="170" t="s">
        <v>601</v>
      </c>
      <c r="J32" s="171" t="s">
        <v>602</v>
      </c>
      <c r="K32" s="236" t="s">
        <v>603</v>
      </c>
      <c r="L32" s="5">
        <v>30</v>
      </c>
      <c r="M32" s="5" t="s">
        <v>751</v>
      </c>
      <c r="O32" s="15" t="str">
        <f t="shared" si="0"/>
        <v>30(土木ｺﾝｻﾙ)造園部門</v>
      </c>
      <c r="P32" s="15" t="s">
        <v>638</v>
      </c>
      <c r="Q32" s="8" t="s">
        <v>376</v>
      </c>
    </row>
    <row r="33" spans="12:17">
      <c r="L33" s="5">
        <v>31</v>
      </c>
      <c r="M33" s="5" t="s">
        <v>752</v>
      </c>
      <c r="O33" s="15" t="str">
        <f t="shared" si="0"/>
        <v>31(土木ｺﾝｻﾙ)都市計画及び地方計画部門</v>
      </c>
      <c r="P33" s="15" t="s">
        <v>639</v>
      </c>
      <c r="Q33" s="8" t="s">
        <v>377</v>
      </c>
    </row>
    <row r="34" spans="12:17">
      <c r="L34" s="5">
        <v>32</v>
      </c>
      <c r="M34" s="5" t="s">
        <v>753</v>
      </c>
      <c r="O34" s="15" t="str">
        <f t="shared" si="0"/>
        <v>32(土木ｺﾝｻﾙ)地質部門</v>
      </c>
      <c r="P34" s="15" t="s">
        <v>640</v>
      </c>
      <c r="Q34" s="8" t="s">
        <v>378</v>
      </c>
    </row>
    <row r="35" spans="12:17">
      <c r="L35" s="5">
        <v>33</v>
      </c>
      <c r="M35" s="5" t="s">
        <v>754</v>
      </c>
      <c r="O35" s="15" t="str">
        <f t="shared" si="0"/>
        <v>33(土木ｺﾝｻﾙ)土質及び基礎部門</v>
      </c>
      <c r="P35" s="15" t="s">
        <v>641</v>
      </c>
      <c r="Q35" s="8" t="s">
        <v>379</v>
      </c>
    </row>
    <row r="36" spans="12:17">
      <c r="L36" s="5">
        <v>34</v>
      </c>
      <c r="M36" s="5" t="s">
        <v>755</v>
      </c>
      <c r="O36" s="15" t="str">
        <f t="shared" si="0"/>
        <v>34(土木ｺﾝｻﾙ)鋼構造及びコンクリート部門</v>
      </c>
      <c r="P36" s="15" t="s">
        <v>642</v>
      </c>
      <c r="Q36" s="8" t="s">
        <v>380</v>
      </c>
    </row>
    <row r="37" spans="12:17">
      <c r="L37" s="5">
        <v>35</v>
      </c>
      <c r="M37" s="5" t="s">
        <v>756</v>
      </c>
      <c r="O37" s="15" t="str">
        <f t="shared" si="0"/>
        <v>35(土木ｺﾝｻﾙ)トンネル部門</v>
      </c>
      <c r="P37" s="15" t="s">
        <v>643</v>
      </c>
      <c r="Q37" s="8" t="s">
        <v>381</v>
      </c>
    </row>
    <row r="38" spans="12:17">
      <c r="L38" s="5">
        <v>36</v>
      </c>
      <c r="M38" s="5" t="s">
        <v>757</v>
      </c>
      <c r="O38" s="15" t="str">
        <f t="shared" si="0"/>
        <v>36(土木ｺﾝｻﾙ)施工計画、施工設備及び積算部門</v>
      </c>
      <c r="P38" s="15" t="s">
        <v>644</v>
      </c>
      <c r="Q38" s="8" t="s">
        <v>382</v>
      </c>
    </row>
    <row r="39" spans="12:17">
      <c r="L39" s="5">
        <v>37</v>
      </c>
      <c r="M39" s="5" t="s">
        <v>758</v>
      </c>
      <c r="O39" s="15" t="str">
        <f t="shared" si="0"/>
        <v>37(土木ｺﾝｻﾙ)建設環境部門</v>
      </c>
      <c r="P39" s="15" t="s">
        <v>645</v>
      </c>
      <c r="Q39" s="8" t="s">
        <v>383</v>
      </c>
    </row>
    <row r="40" spans="12:17">
      <c r="L40" s="5">
        <v>38</v>
      </c>
      <c r="M40" s="5" t="s">
        <v>759</v>
      </c>
      <c r="O40" s="15" t="str">
        <f t="shared" si="0"/>
        <v>38(土木ｺﾝｻﾙ)機械部門</v>
      </c>
      <c r="P40" s="15" t="s">
        <v>646</v>
      </c>
      <c r="Q40" s="8" t="s">
        <v>384</v>
      </c>
    </row>
    <row r="41" spans="12:17">
      <c r="L41" s="5">
        <v>39</v>
      </c>
      <c r="M41" s="5" t="s">
        <v>760</v>
      </c>
      <c r="O41" s="15" t="str">
        <f t="shared" si="0"/>
        <v>39(土木ｺﾝｻﾙ)電気電子部門</v>
      </c>
      <c r="P41" s="15" t="s">
        <v>647</v>
      </c>
      <c r="Q41" s="8" t="s">
        <v>385</v>
      </c>
    </row>
    <row r="42" spans="12:17">
      <c r="L42" s="5">
        <v>40</v>
      </c>
      <c r="M42" s="5" t="s">
        <v>761</v>
      </c>
      <c r="O42" s="15" t="str">
        <f t="shared" si="0"/>
        <v>40(土木ｺﾝｻﾙ)その他</v>
      </c>
      <c r="P42" s="15" t="s">
        <v>648</v>
      </c>
      <c r="Q42" s="8" t="s">
        <v>386</v>
      </c>
    </row>
    <row r="43" spans="12:17">
      <c r="L43" s="5">
        <v>41</v>
      </c>
      <c r="M43" s="5" t="s">
        <v>762</v>
      </c>
      <c r="O43" s="15" t="str">
        <f t="shared" si="0"/>
        <v>41(地質調査)地質調査</v>
      </c>
      <c r="P43" s="15" t="s">
        <v>649</v>
      </c>
      <c r="Q43" s="8" t="s">
        <v>387</v>
      </c>
    </row>
    <row r="44" spans="12:17">
      <c r="L44" s="5">
        <v>42</v>
      </c>
      <c r="M44" s="5" t="s">
        <v>763</v>
      </c>
      <c r="O44" s="15" t="str">
        <f t="shared" si="0"/>
        <v>42(補償ｺﾝｻﾙ)土地調査</v>
      </c>
      <c r="P44" s="15" t="s">
        <v>656</v>
      </c>
      <c r="Q44" s="8" t="s">
        <v>388</v>
      </c>
    </row>
    <row r="45" spans="12:17">
      <c r="L45" s="5">
        <v>43</v>
      </c>
      <c r="M45" s="5" t="s">
        <v>764</v>
      </c>
      <c r="O45" s="15" t="str">
        <f t="shared" si="0"/>
        <v>43(補償ｺﾝｻﾙ)土地評価</v>
      </c>
      <c r="P45" s="15" t="s">
        <v>657</v>
      </c>
      <c r="Q45" s="8" t="s">
        <v>389</v>
      </c>
    </row>
    <row r="46" spans="12:17">
      <c r="L46" s="5">
        <v>44</v>
      </c>
      <c r="M46" s="5" t="s">
        <v>765</v>
      </c>
      <c r="O46" s="15" t="str">
        <f t="shared" si="0"/>
        <v>44(補償ｺﾝｻﾙ)物件</v>
      </c>
      <c r="P46" s="15" t="s">
        <v>658</v>
      </c>
      <c r="Q46" s="8" t="s">
        <v>390</v>
      </c>
    </row>
    <row r="47" spans="12:17">
      <c r="L47" s="5">
        <v>45</v>
      </c>
      <c r="M47" s="5" t="s">
        <v>766</v>
      </c>
      <c r="O47" s="15" t="str">
        <f t="shared" si="0"/>
        <v>45(補償ｺﾝｻﾙ)機械工作物</v>
      </c>
      <c r="P47" s="15" t="s">
        <v>659</v>
      </c>
      <c r="Q47" s="8" t="s">
        <v>391</v>
      </c>
    </row>
    <row r="48" spans="12:17">
      <c r="L48" s="5">
        <v>46</v>
      </c>
      <c r="M48" s="5" t="s">
        <v>767</v>
      </c>
      <c r="O48" s="15" t="str">
        <f t="shared" si="0"/>
        <v>46(補償ｺﾝｻﾙ)営業･特殊補償</v>
      </c>
      <c r="P48" s="15" t="s">
        <v>660</v>
      </c>
      <c r="Q48" s="8" t="s">
        <v>392</v>
      </c>
    </row>
    <row r="49" spans="12:17">
      <c r="L49" s="5">
        <v>47</v>
      </c>
      <c r="M49" s="5" t="s">
        <v>768</v>
      </c>
      <c r="O49" s="15" t="str">
        <f t="shared" si="0"/>
        <v>47(補償ｺﾝｻﾙ)事業損失</v>
      </c>
      <c r="P49" s="15" t="s">
        <v>661</v>
      </c>
      <c r="Q49" s="8" t="s">
        <v>393</v>
      </c>
    </row>
    <row r="50" spans="12:17">
      <c r="L50" s="5">
        <v>48</v>
      </c>
      <c r="M50" s="5" t="s">
        <v>769</v>
      </c>
      <c r="O50" s="15" t="str">
        <f t="shared" si="0"/>
        <v>48(補償ｺﾝｻﾙ)補償関連</v>
      </c>
      <c r="P50" s="15" t="s">
        <v>662</v>
      </c>
      <c r="Q50" s="8" t="s">
        <v>394</v>
      </c>
    </row>
    <row r="51" spans="12:17">
      <c r="L51" s="5">
        <v>49</v>
      </c>
      <c r="M51" s="5" t="s">
        <v>770</v>
      </c>
      <c r="O51" s="15" t="str">
        <f t="shared" si="0"/>
        <v>49(補償ｺﾝｻﾙ)総合補償</v>
      </c>
      <c r="P51" s="15" t="s">
        <v>663</v>
      </c>
      <c r="Q51" s="8" t="s">
        <v>395</v>
      </c>
    </row>
    <row r="52" spans="12:17">
      <c r="L52" s="5">
        <v>50</v>
      </c>
      <c r="M52" s="5" t="s">
        <v>771</v>
      </c>
      <c r="O52" s="15" t="str">
        <f t="shared" si="0"/>
        <v>50(補償ｺﾝｻﾙ)不動産鑑定</v>
      </c>
      <c r="P52" s="15" t="s">
        <v>664</v>
      </c>
      <c r="Q52" s="8" t="s">
        <v>396</v>
      </c>
    </row>
    <row r="53" spans="12:17">
      <c r="L53" s="5">
        <v>51</v>
      </c>
      <c r="M53" s="5" t="s">
        <v>772</v>
      </c>
      <c r="O53" s="15" t="str">
        <f t="shared" si="0"/>
        <v>51(補償ｺﾝｻﾙ)登記手続等</v>
      </c>
      <c r="P53" s="15" t="s">
        <v>665</v>
      </c>
      <c r="Q53" s="8" t="s">
        <v>397</v>
      </c>
    </row>
    <row r="54" spans="12:17">
      <c r="L54" s="5">
        <v>52</v>
      </c>
      <c r="M54" s="5" t="s">
        <v>773</v>
      </c>
      <c r="O54" s="15" t="str">
        <f t="shared" si="0"/>
        <v>52(その他)水質調査</v>
      </c>
      <c r="P54" s="15" t="s">
        <v>650</v>
      </c>
      <c r="Q54" s="8" t="s">
        <v>398</v>
      </c>
    </row>
    <row r="55" spans="12:17">
      <c r="L55" s="5">
        <v>53</v>
      </c>
      <c r="M55" s="5" t="s">
        <v>774</v>
      </c>
      <c r="O55" s="15" t="str">
        <f t="shared" si="0"/>
        <v>53(その他)大気分析</v>
      </c>
      <c r="P55" s="15" t="s">
        <v>651</v>
      </c>
      <c r="Q55" s="8" t="s">
        <v>399</v>
      </c>
    </row>
    <row r="56" spans="12:17">
      <c r="L56" s="5">
        <v>54</v>
      </c>
      <c r="M56" s="5" t="s">
        <v>775</v>
      </c>
      <c r="O56" s="15" t="str">
        <f t="shared" si="0"/>
        <v>54(その他)騒音・振動調査</v>
      </c>
      <c r="P56" s="15" t="s">
        <v>652</v>
      </c>
      <c r="Q56" s="8" t="s">
        <v>400</v>
      </c>
    </row>
    <row r="57" spans="12:17">
      <c r="L57" s="5">
        <v>55</v>
      </c>
      <c r="M57" s="5" t="s">
        <v>776</v>
      </c>
      <c r="O57" s="15" t="str">
        <f t="shared" si="0"/>
        <v>55(その他)交通量調査</v>
      </c>
      <c r="P57" s="15" t="s">
        <v>653</v>
      </c>
      <c r="Q57" s="8" t="s">
        <v>401</v>
      </c>
    </row>
    <row r="58" spans="12:17">
      <c r="L58" s="5">
        <v>56</v>
      </c>
      <c r="M58" s="5" t="s">
        <v>777</v>
      </c>
      <c r="O58" s="15" t="str">
        <f t="shared" si="0"/>
        <v>56(その他)商業調査</v>
      </c>
      <c r="P58" s="15" t="s">
        <v>654</v>
      </c>
      <c r="Q58" s="8" t="s">
        <v>402</v>
      </c>
    </row>
    <row r="59" spans="12:17">
      <c r="L59" s="5">
        <v>57</v>
      </c>
      <c r="M59" s="5" t="s">
        <v>778</v>
      </c>
      <c r="O59" s="15" t="str">
        <f t="shared" si="0"/>
        <v>57(その他)その他</v>
      </c>
      <c r="P59" s="15" t="s">
        <v>655</v>
      </c>
      <c r="Q59" s="8" t="s">
        <v>403</v>
      </c>
    </row>
    <row r="60" spans="12:17">
      <c r="Q60" s="8" t="s">
        <v>404</v>
      </c>
    </row>
    <row r="61" spans="12:17">
      <c r="Q61" s="8" t="s">
        <v>405</v>
      </c>
    </row>
    <row r="62" spans="12:17">
      <c r="Q62" s="8" t="s">
        <v>406</v>
      </c>
    </row>
    <row r="63" spans="12:17">
      <c r="Q63" s="8" t="s">
        <v>407</v>
      </c>
    </row>
    <row r="64" spans="12:17">
      <c r="Q64" s="8" t="s">
        <v>408</v>
      </c>
    </row>
    <row r="65" spans="17:17">
      <c r="Q65" s="8" t="s">
        <v>409</v>
      </c>
    </row>
    <row r="66" spans="17:17">
      <c r="Q66" s="8" t="s">
        <v>410</v>
      </c>
    </row>
    <row r="67" spans="17:17">
      <c r="Q67" s="8" t="s">
        <v>411</v>
      </c>
    </row>
    <row r="68" spans="17:17">
      <c r="Q68" s="8" t="s">
        <v>412</v>
      </c>
    </row>
    <row r="69" spans="17:17">
      <c r="Q69" s="8" t="s">
        <v>413</v>
      </c>
    </row>
    <row r="70" spans="17:17">
      <c r="Q70" s="8" t="s">
        <v>414</v>
      </c>
    </row>
    <row r="71" spans="17:17">
      <c r="Q71" s="8" t="s">
        <v>415</v>
      </c>
    </row>
    <row r="72" spans="17:17">
      <c r="Q72" s="8" t="s">
        <v>416</v>
      </c>
    </row>
    <row r="73" spans="17:17">
      <c r="Q73" s="8" t="s">
        <v>417</v>
      </c>
    </row>
    <row r="74" spans="17:17">
      <c r="Q74" s="8" t="s">
        <v>418</v>
      </c>
    </row>
    <row r="75" spans="17:17">
      <c r="Q75" s="8" t="s">
        <v>419</v>
      </c>
    </row>
    <row r="76" spans="17:17">
      <c r="Q76" s="8" t="s">
        <v>420</v>
      </c>
    </row>
    <row r="77" spans="17:17">
      <c r="Q77" s="8" t="s">
        <v>421</v>
      </c>
    </row>
    <row r="78" spans="17:17">
      <c r="Q78" s="8" t="s">
        <v>422</v>
      </c>
    </row>
    <row r="79" spans="17:17">
      <c r="Q79" s="8" t="s">
        <v>423</v>
      </c>
    </row>
    <row r="80" spans="17:17">
      <c r="Q80" s="8" t="s">
        <v>424</v>
      </c>
    </row>
    <row r="81" spans="17:17">
      <c r="Q81" s="8" t="s">
        <v>425</v>
      </c>
    </row>
    <row r="82" spans="17:17">
      <c r="Q82" s="8" t="s">
        <v>426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11"/>
  <sheetViews>
    <sheetView tabSelected="1" view="pageBreakPreview" zoomScale="115" zoomScaleNormal="100" zoomScaleSheetLayoutView="115" workbookViewId="0">
      <selection activeCell="C67" sqref="C67:GD72"/>
    </sheetView>
  </sheetViews>
  <sheetFormatPr defaultColWidth="5.125" defaultRowHeight="12"/>
  <cols>
    <col min="1" max="1" width="2.5" style="16" customWidth="1"/>
    <col min="2" max="82" width="0.875" style="16" customWidth="1"/>
    <col min="83" max="83" width="0.875" style="17" customWidth="1"/>
    <col min="84" max="195" width="0.875" style="16" customWidth="1"/>
    <col min="196" max="16384" width="5.125" style="16"/>
  </cols>
  <sheetData>
    <row r="1" spans="1:189" ht="2.1" customHeight="1"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</row>
    <row r="2" spans="1:189" ht="15" customHeight="1">
      <c r="A2" s="18"/>
      <c r="B2" s="257" t="s">
        <v>0</v>
      </c>
      <c r="C2" s="258"/>
      <c r="D2" s="258"/>
      <c r="E2" s="259"/>
      <c r="F2" s="260"/>
      <c r="G2" s="260"/>
      <c r="H2" s="260"/>
      <c r="I2" s="261"/>
      <c r="J2" s="262" t="s">
        <v>1</v>
      </c>
      <c r="K2" s="262"/>
      <c r="L2" s="262"/>
      <c r="M2" s="262"/>
      <c r="N2" s="262"/>
      <c r="O2" s="262"/>
      <c r="P2" s="263"/>
      <c r="Q2" s="18"/>
      <c r="R2" s="18"/>
      <c r="S2" s="264" t="s">
        <v>2</v>
      </c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6"/>
      <c r="AH2" s="267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9"/>
      <c r="BL2" s="19"/>
      <c r="BM2" s="20"/>
      <c r="BN2" s="270" t="s">
        <v>3</v>
      </c>
      <c r="BO2" s="271"/>
      <c r="BP2" s="271"/>
      <c r="BQ2" s="284" t="s">
        <v>4</v>
      </c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5"/>
      <c r="CI2" s="286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8"/>
      <c r="DP2" s="20"/>
      <c r="DQ2" s="21"/>
      <c r="DR2" s="289" t="s">
        <v>5</v>
      </c>
      <c r="DS2" s="290"/>
      <c r="DT2" s="290"/>
      <c r="DU2" s="293" t="s">
        <v>6</v>
      </c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2"/>
      <c r="EG2" s="295" t="s">
        <v>7</v>
      </c>
      <c r="EH2" s="296"/>
      <c r="EI2" s="296"/>
      <c r="EJ2" s="296"/>
      <c r="EK2" s="296"/>
      <c r="EL2" s="296"/>
      <c r="EM2" s="296"/>
      <c r="EN2" s="296"/>
      <c r="EO2" s="296"/>
      <c r="EP2" s="296"/>
      <c r="EQ2" s="297"/>
      <c r="ER2" s="298"/>
      <c r="ES2" s="273"/>
      <c r="ET2" s="273"/>
      <c r="EU2" s="273"/>
      <c r="EV2" s="273"/>
      <c r="EW2" s="273"/>
      <c r="EX2" s="273"/>
      <c r="EY2" s="273"/>
      <c r="EZ2" s="273"/>
      <c r="FA2" s="273"/>
      <c r="FB2" s="273"/>
      <c r="FC2" s="273"/>
      <c r="FD2" s="273"/>
      <c r="FE2" s="274" t="s">
        <v>8</v>
      </c>
      <c r="FF2" s="274"/>
      <c r="FG2" s="274"/>
      <c r="FH2" s="274"/>
      <c r="FI2" s="273"/>
      <c r="FJ2" s="273"/>
      <c r="FK2" s="273"/>
      <c r="FL2" s="273"/>
      <c r="FM2" s="273"/>
      <c r="FN2" s="281" t="s">
        <v>9</v>
      </c>
      <c r="FO2" s="281"/>
      <c r="FP2" s="281"/>
      <c r="FQ2" s="281"/>
      <c r="FR2" s="281"/>
      <c r="FS2" s="282"/>
      <c r="FT2" s="282"/>
      <c r="FU2" s="282"/>
      <c r="FV2" s="282"/>
      <c r="FW2" s="282"/>
      <c r="FX2" s="281" t="s">
        <v>10</v>
      </c>
      <c r="FY2" s="281"/>
      <c r="FZ2" s="281"/>
      <c r="GA2" s="281"/>
      <c r="GB2" s="283"/>
      <c r="GC2" s="20"/>
      <c r="GD2" s="18"/>
      <c r="GE2" s="18"/>
      <c r="GF2" s="18"/>
      <c r="GG2" s="18"/>
    </row>
    <row r="3" spans="1:189" ht="15" customHeight="1">
      <c r="A3" s="18"/>
      <c r="B3" s="23"/>
      <c r="C3" s="24"/>
      <c r="D3" s="24"/>
      <c r="E3" s="259"/>
      <c r="F3" s="260"/>
      <c r="G3" s="260"/>
      <c r="H3" s="260"/>
      <c r="I3" s="261"/>
      <c r="J3" s="262" t="s">
        <v>11</v>
      </c>
      <c r="K3" s="262"/>
      <c r="L3" s="262"/>
      <c r="M3" s="262"/>
      <c r="N3" s="262"/>
      <c r="O3" s="262"/>
      <c r="P3" s="263"/>
      <c r="Q3" s="18"/>
      <c r="R3" s="18"/>
      <c r="S3" s="264" t="s">
        <v>12</v>
      </c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6"/>
      <c r="AH3" s="278" t="str">
        <f>CONCATENATE("工:",IF('様式5-1'!P19="","      ",'様式5-1'!P19),"　　コ:",IF('様式5-1'!AR19="","      ",'様式5-1'!AR19),"　　物:",'様式5-1'!BT19)</f>
        <v>工:      　　コ:      　　物:</v>
      </c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80"/>
      <c r="BL3" s="18"/>
      <c r="BM3" s="18"/>
      <c r="BN3" s="276" t="s">
        <v>13</v>
      </c>
      <c r="BO3" s="277"/>
      <c r="BP3" s="277"/>
      <c r="BQ3" s="312" t="s">
        <v>14</v>
      </c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3"/>
      <c r="CI3" s="299"/>
      <c r="CJ3" s="300"/>
      <c r="CK3" s="300"/>
      <c r="CL3" s="300"/>
      <c r="CM3" s="300"/>
      <c r="CN3" s="300"/>
      <c r="CO3" s="300"/>
      <c r="CP3" s="300"/>
      <c r="CQ3" s="301"/>
      <c r="CR3" s="302" t="s">
        <v>15</v>
      </c>
      <c r="CS3" s="302"/>
      <c r="CT3" s="303"/>
      <c r="CU3" s="299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4"/>
      <c r="DP3" s="18"/>
      <c r="DQ3" s="21"/>
      <c r="DR3" s="291"/>
      <c r="DS3" s="292"/>
      <c r="DT3" s="292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5"/>
      <c r="EG3" s="305" t="s">
        <v>16</v>
      </c>
      <c r="EH3" s="306"/>
      <c r="EI3" s="306"/>
      <c r="EJ3" s="306"/>
      <c r="EK3" s="306"/>
      <c r="EL3" s="306"/>
      <c r="EM3" s="306"/>
      <c r="EN3" s="306"/>
      <c r="EO3" s="306"/>
      <c r="EP3" s="306"/>
      <c r="EQ3" s="307"/>
      <c r="ER3" s="308"/>
      <c r="ES3" s="309"/>
      <c r="ET3" s="309"/>
      <c r="EU3" s="309"/>
      <c r="EV3" s="309"/>
      <c r="EW3" s="309"/>
      <c r="EX3" s="309"/>
      <c r="EY3" s="309"/>
      <c r="EZ3" s="309"/>
      <c r="FA3" s="309"/>
      <c r="FB3" s="309"/>
      <c r="FC3" s="309"/>
      <c r="FD3" s="309"/>
      <c r="FE3" s="309"/>
      <c r="FF3" s="309"/>
      <c r="FG3" s="309"/>
      <c r="FH3" s="309"/>
      <c r="FI3" s="309"/>
      <c r="FJ3" s="309"/>
      <c r="FK3" s="309"/>
      <c r="FL3" s="309"/>
      <c r="FM3" s="309"/>
      <c r="FN3" s="309"/>
      <c r="FO3" s="309"/>
      <c r="FP3" s="309"/>
      <c r="FQ3" s="309"/>
      <c r="FR3" s="309"/>
      <c r="FS3" s="309"/>
      <c r="FT3" s="309"/>
      <c r="FU3" s="309"/>
      <c r="FV3" s="309"/>
      <c r="FW3" s="309"/>
      <c r="FX3" s="310" t="s">
        <v>17</v>
      </c>
      <c r="FY3" s="310"/>
      <c r="FZ3" s="310"/>
      <c r="GA3" s="310"/>
      <c r="GB3" s="311"/>
      <c r="GC3" s="20"/>
      <c r="GD3" s="18"/>
      <c r="GE3" s="18"/>
      <c r="GF3" s="18"/>
      <c r="GG3" s="18"/>
    </row>
    <row r="4" spans="1:189" ht="16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26"/>
      <c r="BN4" s="27"/>
      <c r="BO4" s="28" t="s">
        <v>18</v>
      </c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20"/>
      <c r="DP4" s="20"/>
      <c r="DQ4" s="20"/>
      <c r="DR4" s="20"/>
      <c r="DS4" s="20"/>
      <c r="DT4" s="20"/>
      <c r="DU4" s="20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</row>
    <row r="5" spans="1:189" ht="8.449999999999999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26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31"/>
      <c r="CI5" s="31"/>
      <c r="CJ5" s="31"/>
      <c r="CK5" s="31"/>
      <c r="CL5" s="31"/>
      <c r="CM5" s="31"/>
      <c r="CN5" s="18"/>
      <c r="CO5" s="18"/>
      <c r="CP5" s="18"/>
      <c r="CQ5" s="31"/>
      <c r="CR5" s="31"/>
      <c r="CS5" s="31"/>
      <c r="CT5" s="31"/>
      <c r="CU5" s="31"/>
      <c r="CV5" s="31"/>
      <c r="CW5" s="31"/>
      <c r="CX5" s="31"/>
      <c r="CY5" s="31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18"/>
      <c r="FZ5" s="18"/>
      <c r="GA5" s="18"/>
      <c r="GB5" s="18"/>
      <c r="GC5" s="18"/>
      <c r="GD5" s="18"/>
      <c r="GE5" s="18"/>
      <c r="GF5" s="18"/>
      <c r="GG5" s="18"/>
    </row>
    <row r="6" spans="1:189" ht="18" customHeight="1">
      <c r="A6" s="18"/>
      <c r="B6" s="275" t="s">
        <v>333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5"/>
      <c r="FK6" s="275"/>
      <c r="FL6" s="275"/>
      <c r="FM6" s="275"/>
      <c r="FN6" s="275"/>
      <c r="FO6" s="275"/>
      <c r="FP6" s="275"/>
      <c r="FQ6" s="275"/>
      <c r="FR6" s="275"/>
      <c r="FS6" s="275"/>
      <c r="FT6" s="275"/>
      <c r="FU6" s="275"/>
      <c r="FV6" s="275"/>
      <c r="FW6" s="275"/>
      <c r="FX6" s="275"/>
      <c r="FY6" s="275"/>
      <c r="FZ6" s="275"/>
      <c r="GA6" s="275"/>
      <c r="GB6" s="275"/>
      <c r="GC6" s="275"/>
      <c r="GD6" s="275"/>
      <c r="GE6" s="275"/>
      <c r="GF6" s="275"/>
      <c r="GG6" s="275"/>
    </row>
    <row r="7" spans="1:189" ht="8.4499999999999993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20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</row>
    <row r="8" spans="1:189" ht="17.100000000000001" customHeight="1">
      <c r="A8" s="32"/>
      <c r="B8" s="32"/>
      <c r="C8" s="32" t="s">
        <v>252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  <c r="Y8" s="33"/>
      <c r="Z8" s="33"/>
      <c r="AA8" s="33"/>
      <c r="AB8" s="33"/>
      <c r="AD8" s="33"/>
      <c r="AF8" s="272" t="s">
        <v>253</v>
      </c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32" t="s">
        <v>334</v>
      </c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4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</row>
    <row r="9" spans="1:189" ht="17.100000000000001" customHeight="1">
      <c r="A9" s="32"/>
      <c r="B9" s="32"/>
      <c r="C9" s="32" t="s">
        <v>335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4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</row>
    <row r="10" spans="1:189" ht="5.4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20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</row>
    <row r="11" spans="1:189" ht="17.100000000000001" customHeight="1">
      <c r="A11" s="18"/>
      <c r="B11" s="18"/>
      <c r="C11" s="18"/>
      <c r="D11" s="32"/>
      <c r="E11" s="335" t="s">
        <v>19</v>
      </c>
      <c r="F11" s="335"/>
      <c r="G11" s="335"/>
      <c r="H11" s="335"/>
      <c r="I11" s="335"/>
      <c r="J11" s="335"/>
      <c r="K11" s="335"/>
      <c r="L11" s="335"/>
      <c r="M11" s="340"/>
      <c r="N11" s="341"/>
      <c r="O11" s="341"/>
      <c r="P11" s="341"/>
      <c r="Q11" s="342"/>
      <c r="R11" s="335" t="s">
        <v>8</v>
      </c>
      <c r="S11" s="335"/>
      <c r="T11" s="335"/>
      <c r="U11" s="335"/>
      <c r="V11" s="340"/>
      <c r="W11" s="341"/>
      <c r="X11" s="341"/>
      <c r="Y11" s="341"/>
      <c r="Z11" s="342"/>
      <c r="AA11" s="335" t="s">
        <v>9</v>
      </c>
      <c r="AB11" s="335"/>
      <c r="AC11" s="335"/>
      <c r="AD11" s="335"/>
      <c r="AE11" s="335"/>
      <c r="AF11" s="340"/>
      <c r="AG11" s="341"/>
      <c r="AH11" s="341"/>
      <c r="AI11" s="341"/>
      <c r="AJ11" s="342"/>
      <c r="AK11" s="335" t="s">
        <v>10</v>
      </c>
      <c r="AL11" s="335"/>
      <c r="AM11" s="335"/>
      <c r="AN11" s="335"/>
      <c r="AO11" s="335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20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</row>
    <row r="12" spans="1:189" ht="9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20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</row>
    <row r="13" spans="1:189" ht="1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72" t="s">
        <v>251</v>
      </c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18"/>
      <c r="AT13" s="18"/>
      <c r="AU13" s="35" t="s">
        <v>20</v>
      </c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20"/>
      <c r="CF13" s="18"/>
      <c r="CG13" s="18"/>
      <c r="CH13" s="18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36"/>
      <c r="DN13" s="37"/>
      <c r="DO13" s="37"/>
      <c r="DP13" s="37"/>
      <c r="DQ13" s="36"/>
      <c r="DR13" s="37"/>
      <c r="DS13" s="37"/>
      <c r="DT13" s="37"/>
      <c r="DU13" s="3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</row>
    <row r="14" spans="1:189" s="17" customFormat="1" ht="12.9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9"/>
      <c r="AJ14" s="20"/>
      <c r="AK14" s="4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</row>
    <row r="15" spans="1:189" s="17" customFormat="1" ht="12.4" customHeight="1">
      <c r="A15" s="20"/>
      <c r="B15" s="315" t="s">
        <v>21</v>
      </c>
      <c r="C15" s="316"/>
      <c r="D15" s="317"/>
      <c r="E15" s="41"/>
      <c r="F15" s="321" t="s">
        <v>22</v>
      </c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18"/>
      <c r="X15" s="20"/>
      <c r="Y15" s="20"/>
      <c r="Z15" s="336"/>
      <c r="AA15" s="337"/>
      <c r="AB15" s="337"/>
      <c r="AC15" s="337"/>
      <c r="AD15" s="337"/>
      <c r="AE15" s="337"/>
      <c r="AF15" s="337"/>
      <c r="AG15" s="337"/>
      <c r="AH15" s="338"/>
      <c r="AI15" s="42"/>
      <c r="AJ15" s="43"/>
      <c r="AK15" s="43"/>
      <c r="AL15" s="42"/>
      <c r="AM15" s="336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8"/>
      <c r="AY15" s="20"/>
      <c r="AZ15" s="20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20"/>
      <c r="DT15" s="20"/>
      <c r="DU15" s="20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20"/>
      <c r="GD15" s="20"/>
      <c r="GE15" s="20"/>
      <c r="GF15" s="20"/>
      <c r="GG15" s="20"/>
    </row>
    <row r="16" spans="1:189" s="17" customFormat="1" ht="12.4" customHeight="1">
      <c r="A16" s="20"/>
      <c r="B16" s="318"/>
      <c r="C16" s="319"/>
      <c r="D16" s="320"/>
      <c r="E16" s="4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18"/>
      <c r="X16" s="20"/>
      <c r="Y16" s="20"/>
      <c r="Z16" s="308"/>
      <c r="AA16" s="309"/>
      <c r="AB16" s="309"/>
      <c r="AC16" s="309"/>
      <c r="AD16" s="309"/>
      <c r="AE16" s="309"/>
      <c r="AF16" s="309"/>
      <c r="AG16" s="309"/>
      <c r="AH16" s="339"/>
      <c r="AI16" s="42"/>
      <c r="AJ16" s="42"/>
      <c r="AK16" s="42"/>
      <c r="AL16" s="42"/>
      <c r="AM16" s="308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39"/>
      <c r="AY16" s="20"/>
      <c r="AZ16" s="20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20"/>
      <c r="GD16" s="20"/>
      <c r="GE16" s="20"/>
      <c r="GF16" s="20"/>
      <c r="GG16" s="20"/>
    </row>
    <row r="17" spans="1:189" s="17" customFormat="1" ht="6.6" customHeight="1">
      <c r="A17" s="20"/>
      <c r="B17" s="44"/>
      <c r="C17" s="44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20"/>
      <c r="GD17" s="20"/>
      <c r="GE17" s="20"/>
      <c r="GF17" s="20"/>
      <c r="GG17" s="20"/>
    </row>
    <row r="18" spans="1:189" s="17" customFormat="1" ht="12" customHeight="1">
      <c r="A18" s="20"/>
      <c r="B18" s="44"/>
      <c r="C18" s="44"/>
      <c r="D18" s="45"/>
      <c r="E18" s="41"/>
      <c r="F18" s="46"/>
      <c r="G18" s="41"/>
      <c r="H18" s="46"/>
      <c r="I18" s="41"/>
      <c r="J18" s="46"/>
      <c r="K18" s="41"/>
      <c r="L18" s="46"/>
      <c r="M18" s="41"/>
      <c r="N18" s="46"/>
      <c r="O18" s="46"/>
      <c r="P18" s="46"/>
      <c r="Q18" s="46"/>
      <c r="R18" s="46"/>
      <c r="S18" s="46"/>
      <c r="T18" s="46"/>
      <c r="U18" s="46"/>
      <c r="V18" s="46"/>
      <c r="W18" s="18"/>
      <c r="X18" s="20"/>
      <c r="Y18" s="20"/>
      <c r="Z18" s="314" t="s">
        <v>23</v>
      </c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 t="s">
        <v>24</v>
      </c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 t="s">
        <v>25</v>
      </c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4"/>
      <c r="EE18" s="314"/>
      <c r="EF18" s="314"/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14"/>
      <c r="ES18" s="314"/>
      <c r="ET18" s="314"/>
      <c r="EU18" s="314"/>
      <c r="EV18" s="314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4"/>
      <c r="FL18" s="314"/>
      <c r="FM18" s="314"/>
      <c r="FN18" s="314"/>
      <c r="FO18" s="314"/>
      <c r="FP18" s="314"/>
      <c r="FQ18" s="314"/>
      <c r="FR18" s="314"/>
      <c r="FS18" s="314"/>
      <c r="FT18" s="314"/>
      <c r="FU18" s="314"/>
      <c r="FV18" s="314"/>
      <c r="FW18" s="314"/>
      <c r="FX18" s="314"/>
      <c r="FY18" s="314"/>
      <c r="FZ18" s="314"/>
      <c r="GA18" s="314"/>
      <c r="GB18" s="314"/>
      <c r="GC18" s="314"/>
      <c r="GD18" s="314"/>
      <c r="GE18" s="20"/>
      <c r="GF18" s="20"/>
      <c r="GG18" s="20"/>
    </row>
    <row r="19" spans="1:189" s="17" customFormat="1" ht="12.4" customHeight="1">
      <c r="A19" s="20"/>
      <c r="B19" s="315" t="s">
        <v>26</v>
      </c>
      <c r="C19" s="316"/>
      <c r="D19" s="317"/>
      <c r="E19" s="41"/>
      <c r="F19" s="321" t="s">
        <v>27</v>
      </c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18"/>
      <c r="X19" s="20"/>
      <c r="Y19" s="20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3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5"/>
      <c r="BZ19" s="329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  <c r="FH19" s="330"/>
      <c r="FI19" s="330"/>
      <c r="FJ19" s="330"/>
      <c r="FK19" s="330"/>
      <c r="FL19" s="330"/>
      <c r="FM19" s="330"/>
      <c r="FN19" s="330"/>
      <c r="FO19" s="330"/>
      <c r="FP19" s="330"/>
      <c r="FQ19" s="330"/>
      <c r="FR19" s="330"/>
      <c r="FS19" s="330"/>
      <c r="FT19" s="330"/>
      <c r="FU19" s="330"/>
      <c r="FV19" s="330"/>
      <c r="FW19" s="330"/>
      <c r="FX19" s="330"/>
      <c r="FY19" s="330"/>
      <c r="FZ19" s="330"/>
      <c r="GA19" s="330"/>
      <c r="GB19" s="330"/>
      <c r="GC19" s="330"/>
      <c r="GD19" s="331"/>
      <c r="GE19" s="20"/>
      <c r="GF19" s="20"/>
      <c r="GG19" s="20"/>
    </row>
    <row r="20" spans="1:189" s="17" customFormat="1" ht="12.4" customHeight="1">
      <c r="A20" s="20"/>
      <c r="B20" s="318"/>
      <c r="C20" s="319"/>
      <c r="D20" s="320"/>
      <c r="E20" s="46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18"/>
      <c r="X20" s="20"/>
      <c r="Y20" s="20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6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8"/>
      <c r="BZ20" s="332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33"/>
      <c r="EL20" s="333"/>
      <c r="EM20" s="333"/>
      <c r="EN20" s="333"/>
      <c r="EO20" s="333"/>
      <c r="EP20" s="333"/>
      <c r="EQ20" s="333"/>
      <c r="ER20" s="333"/>
      <c r="ES20" s="333"/>
      <c r="ET20" s="333"/>
      <c r="EU20" s="333"/>
      <c r="EV20" s="333"/>
      <c r="EW20" s="333"/>
      <c r="EX20" s="333"/>
      <c r="EY20" s="333"/>
      <c r="EZ20" s="333"/>
      <c r="FA20" s="333"/>
      <c r="FB20" s="333"/>
      <c r="FC20" s="333"/>
      <c r="FD20" s="333"/>
      <c r="FE20" s="333"/>
      <c r="FF20" s="333"/>
      <c r="FG20" s="333"/>
      <c r="FH20" s="333"/>
      <c r="FI20" s="333"/>
      <c r="FJ20" s="333"/>
      <c r="FK20" s="333"/>
      <c r="FL20" s="333"/>
      <c r="FM20" s="333"/>
      <c r="FN20" s="333"/>
      <c r="FO20" s="333"/>
      <c r="FP20" s="333"/>
      <c r="FQ20" s="333"/>
      <c r="FR20" s="333"/>
      <c r="FS20" s="333"/>
      <c r="FT20" s="333"/>
      <c r="FU20" s="333"/>
      <c r="FV20" s="333"/>
      <c r="FW20" s="333"/>
      <c r="FX20" s="333"/>
      <c r="FY20" s="333"/>
      <c r="FZ20" s="333"/>
      <c r="GA20" s="333"/>
      <c r="GB20" s="333"/>
      <c r="GC20" s="333"/>
      <c r="GD20" s="334"/>
      <c r="GE20" s="20"/>
      <c r="GF20" s="20"/>
      <c r="GG20" s="20"/>
    </row>
    <row r="21" spans="1:189" s="17" customFormat="1" ht="12.4" customHeight="1">
      <c r="A21" s="20"/>
      <c r="B21" s="47"/>
      <c r="C21" s="47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</row>
    <row r="22" spans="1:189" s="17" customFormat="1" ht="20.100000000000001" customHeight="1">
      <c r="A22" s="18"/>
      <c r="B22" s="21"/>
      <c r="C22" s="21"/>
      <c r="D22" s="18"/>
      <c r="E22" s="49"/>
      <c r="F22" s="343" t="s">
        <v>28</v>
      </c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18"/>
      <c r="X22" s="20"/>
      <c r="Y22" s="20"/>
      <c r="Z22" s="344" t="s">
        <v>29</v>
      </c>
      <c r="AA22" s="344"/>
      <c r="AB22" s="344"/>
      <c r="AC22" s="344"/>
      <c r="AD22" s="344"/>
      <c r="AE22" s="344"/>
      <c r="AF22" s="344"/>
      <c r="AG22" s="20"/>
      <c r="AH22" s="20"/>
      <c r="AI22" s="346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8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</row>
    <row r="23" spans="1:189" s="17" customFormat="1" ht="2.1" customHeight="1">
      <c r="A23" s="18"/>
      <c r="B23" s="21"/>
      <c r="C23" s="2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0"/>
      <c r="Y23" s="20"/>
      <c r="Z23" s="345"/>
      <c r="AA23" s="345"/>
      <c r="AB23" s="345"/>
      <c r="AC23" s="345"/>
      <c r="AD23" s="345"/>
      <c r="AE23" s="345"/>
      <c r="AF23" s="345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</row>
    <row r="24" spans="1:189" s="17" customFormat="1" ht="12.4" customHeight="1">
      <c r="A24" s="18"/>
      <c r="B24" s="315" t="s">
        <v>30</v>
      </c>
      <c r="C24" s="316"/>
      <c r="D24" s="317"/>
      <c r="E24" s="41"/>
      <c r="F24" s="321" t="s">
        <v>31</v>
      </c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18"/>
      <c r="X24" s="349" t="s">
        <v>32</v>
      </c>
      <c r="Y24" s="349"/>
      <c r="Z24" s="323"/>
      <c r="AA24" s="324"/>
      <c r="AB24" s="324"/>
      <c r="AC24" s="324"/>
      <c r="AD24" s="324"/>
      <c r="AE24" s="324"/>
      <c r="AF24" s="325"/>
      <c r="AG24" s="349" t="s">
        <v>33</v>
      </c>
      <c r="AH24" s="349"/>
      <c r="AI24" s="329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30"/>
      <c r="DI24" s="330"/>
      <c r="DJ24" s="330"/>
      <c r="DK24" s="330"/>
      <c r="DL24" s="330"/>
      <c r="DM24" s="330"/>
      <c r="DN24" s="330"/>
      <c r="DO24" s="330"/>
      <c r="DP24" s="330"/>
      <c r="DQ24" s="330"/>
      <c r="DR24" s="330"/>
      <c r="DS24" s="330"/>
      <c r="DT24" s="330"/>
      <c r="DU24" s="331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</row>
    <row r="25" spans="1:189" s="17" customFormat="1" ht="12.4" customHeight="1">
      <c r="A25" s="18"/>
      <c r="B25" s="318"/>
      <c r="C25" s="319"/>
      <c r="D25" s="320"/>
      <c r="E25" s="46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18"/>
      <c r="X25" s="349"/>
      <c r="Y25" s="349"/>
      <c r="Z25" s="326"/>
      <c r="AA25" s="327"/>
      <c r="AB25" s="327"/>
      <c r="AC25" s="327"/>
      <c r="AD25" s="327"/>
      <c r="AE25" s="327"/>
      <c r="AF25" s="328"/>
      <c r="AG25" s="349"/>
      <c r="AH25" s="349"/>
      <c r="AI25" s="332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4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</row>
    <row r="26" spans="1:189" s="17" customFormat="1" ht="12.4" customHeight="1">
      <c r="A26" s="20"/>
      <c r="B26" s="47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9"/>
      <c r="AJ26" s="20"/>
      <c r="AK26" s="4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</row>
    <row r="27" spans="1:189" s="17" customFormat="1" ht="12.4" customHeight="1">
      <c r="A27" s="20"/>
      <c r="B27" s="315" t="s">
        <v>34</v>
      </c>
      <c r="C27" s="316"/>
      <c r="D27" s="317"/>
      <c r="E27" s="41"/>
      <c r="F27" s="321" t="s">
        <v>35</v>
      </c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20"/>
      <c r="X27" s="20"/>
      <c r="Y27" s="20"/>
      <c r="Z27" s="329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1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</row>
    <row r="28" spans="1:189" s="17" customFormat="1" ht="12.4" customHeight="1">
      <c r="A28" s="20"/>
      <c r="B28" s="318"/>
      <c r="C28" s="319"/>
      <c r="D28" s="320"/>
      <c r="E28" s="46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20"/>
      <c r="X28" s="20"/>
      <c r="Y28" s="20"/>
      <c r="Z28" s="332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4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</row>
    <row r="29" spans="1:189" s="17" customFormat="1" ht="12.4" customHeight="1">
      <c r="A29" s="20"/>
      <c r="B29" s="47"/>
      <c r="C29" s="47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</row>
    <row r="30" spans="1:189" s="51" customFormat="1" ht="20.100000000000001" customHeight="1">
      <c r="A30" s="18"/>
      <c r="B30" s="44"/>
      <c r="C30" s="44"/>
      <c r="D30" s="45"/>
      <c r="E30" s="41"/>
      <c r="F30" s="350" t="s">
        <v>28</v>
      </c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18"/>
      <c r="X30" s="50"/>
      <c r="Y30" s="50"/>
      <c r="Z30" s="335" t="s">
        <v>36</v>
      </c>
      <c r="AA30" s="335"/>
      <c r="AB30" s="335"/>
      <c r="AC30" s="335"/>
      <c r="AD30" s="351" t="s">
        <v>37</v>
      </c>
      <c r="AE30" s="351"/>
      <c r="AF30" s="259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1"/>
      <c r="BG30" s="20"/>
      <c r="BH30" s="20"/>
      <c r="BI30" s="335" t="s">
        <v>38</v>
      </c>
      <c r="BJ30" s="335"/>
      <c r="BK30" s="335"/>
      <c r="BL30" s="335"/>
      <c r="BM30" s="351" t="s">
        <v>37</v>
      </c>
      <c r="BN30" s="351"/>
      <c r="BO30" s="259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1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</row>
    <row r="31" spans="1:189" s="17" customFormat="1" ht="2.1" customHeight="1">
      <c r="A31" s="20"/>
      <c r="B31" s="44"/>
      <c r="C31" s="44"/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</row>
    <row r="32" spans="1:189" s="17" customFormat="1" ht="12.4" customHeight="1">
      <c r="A32" s="18"/>
      <c r="B32" s="315" t="s">
        <v>39</v>
      </c>
      <c r="C32" s="316"/>
      <c r="D32" s="317"/>
      <c r="E32" s="41"/>
      <c r="F32" s="321" t="s">
        <v>40</v>
      </c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18"/>
      <c r="X32" s="20"/>
      <c r="Y32" s="20"/>
      <c r="Z32" s="335" t="s">
        <v>41</v>
      </c>
      <c r="AA32" s="335"/>
      <c r="AB32" s="335"/>
      <c r="AC32" s="335"/>
      <c r="AD32" s="351" t="s">
        <v>37</v>
      </c>
      <c r="AE32" s="351"/>
      <c r="AF32" s="352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4"/>
      <c r="BG32" s="19"/>
      <c r="BH32" s="19"/>
      <c r="BI32" s="335" t="s">
        <v>42</v>
      </c>
      <c r="BJ32" s="335"/>
      <c r="BK32" s="335"/>
      <c r="BL32" s="335"/>
      <c r="BM32" s="351" t="s">
        <v>37</v>
      </c>
      <c r="BN32" s="351"/>
      <c r="BO32" s="352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4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</row>
    <row r="33" spans="1:191" s="17" customFormat="1" ht="12.4" customHeight="1">
      <c r="A33" s="18"/>
      <c r="B33" s="318"/>
      <c r="C33" s="319"/>
      <c r="D33" s="320"/>
      <c r="E33" s="46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18"/>
      <c r="X33" s="20"/>
      <c r="Y33" s="20"/>
      <c r="Z33" s="335"/>
      <c r="AA33" s="335"/>
      <c r="AB33" s="335"/>
      <c r="AC33" s="335"/>
      <c r="AD33" s="351"/>
      <c r="AE33" s="351"/>
      <c r="AF33" s="355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7"/>
      <c r="BG33" s="19"/>
      <c r="BH33" s="19"/>
      <c r="BI33" s="335"/>
      <c r="BJ33" s="335"/>
      <c r="BK33" s="335"/>
      <c r="BL33" s="335"/>
      <c r="BM33" s="351"/>
      <c r="BN33" s="351"/>
      <c r="BO33" s="355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7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</row>
    <row r="34" spans="1:191" s="17" customFormat="1" ht="12.4" customHeight="1">
      <c r="A34" s="20"/>
      <c r="B34" s="47"/>
      <c r="C34" s="47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</row>
    <row r="35" spans="1:191">
      <c r="A35" s="18"/>
      <c r="B35" s="46"/>
      <c r="C35" s="46"/>
      <c r="D35" s="4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</row>
    <row r="36" spans="1:191" s="17" customFormat="1" ht="12.4" customHeight="1">
      <c r="A36" s="20"/>
      <c r="B36" s="315" t="s">
        <v>43</v>
      </c>
      <c r="C36" s="316"/>
      <c r="D36" s="317"/>
      <c r="E36" s="41"/>
      <c r="F36" s="350" t="s">
        <v>44</v>
      </c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18"/>
      <c r="X36" s="20"/>
      <c r="Y36" s="20"/>
      <c r="Z36" s="336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8"/>
      <c r="AL36" s="358" t="s">
        <v>45</v>
      </c>
      <c r="AM36" s="359"/>
      <c r="AN36" s="359"/>
      <c r="AO36" s="359"/>
      <c r="AP36" s="336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8"/>
      <c r="BF36" s="358" t="s">
        <v>45</v>
      </c>
      <c r="BG36" s="359"/>
      <c r="BH36" s="359"/>
      <c r="BI36" s="359"/>
      <c r="BJ36" s="336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8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</row>
    <row r="37" spans="1:191" s="17" customFormat="1" ht="12.4" customHeight="1">
      <c r="A37" s="20"/>
      <c r="B37" s="318"/>
      <c r="C37" s="319"/>
      <c r="D37" s="320"/>
      <c r="E37" s="46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18"/>
      <c r="X37" s="20"/>
      <c r="Y37" s="20"/>
      <c r="Z37" s="308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39"/>
      <c r="AL37" s="359"/>
      <c r="AM37" s="359"/>
      <c r="AN37" s="359"/>
      <c r="AO37" s="359"/>
      <c r="AP37" s="308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39"/>
      <c r="BF37" s="359"/>
      <c r="BG37" s="359"/>
      <c r="BH37" s="359"/>
      <c r="BI37" s="359"/>
      <c r="BJ37" s="308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39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</row>
    <row r="38" spans="1:191" s="17" customFormat="1" ht="19.5" customHeight="1">
      <c r="A38" s="20"/>
      <c r="B38" s="45"/>
      <c r="C38" s="45"/>
      <c r="D38" s="45"/>
      <c r="E38" s="46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20"/>
      <c r="X38" s="20"/>
      <c r="Y38" s="20"/>
      <c r="Z38" s="366" t="s">
        <v>46</v>
      </c>
      <c r="AA38" s="344"/>
      <c r="AB38" s="344"/>
      <c r="AC38" s="344"/>
      <c r="AD38" s="344"/>
      <c r="AE38" s="344"/>
      <c r="AF38" s="344"/>
      <c r="AG38" s="344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335" t="s">
        <v>36</v>
      </c>
      <c r="CT38" s="335"/>
      <c r="CU38" s="335"/>
      <c r="CV38" s="335"/>
      <c r="CW38" s="351" t="s">
        <v>37</v>
      </c>
      <c r="CX38" s="351"/>
      <c r="CY38" s="259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1"/>
      <c r="DZ38" s="20"/>
      <c r="EA38" s="20"/>
      <c r="EB38" s="335" t="s">
        <v>38</v>
      </c>
      <c r="EC38" s="335"/>
      <c r="ED38" s="335"/>
      <c r="EE38" s="335"/>
      <c r="EF38" s="351" t="s">
        <v>37</v>
      </c>
      <c r="EG38" s="351"/>
      <c r="EH38" s="259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1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</row>
    <row r="39" spans="1:191" ht="3" customHeight="1">
      <c r="A39" s="18"/>
      <c r="B39" s="47"/>
      <c r="C39" s="4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6"/>
      <c r="V39" s="46"/>
      <c r="W39" s="18"/>
      <c r="X39" s="18"/>
      <c r="Y39" s="18"/>
      <c r="Z39" s="344"/>
      <c r="AA39" s="344"/>
      <c r="AB39" s="344"/>
      <c r="AC39" s="344"/>
      <c r="AD39" s="344"/>
      <c r="AE39" s="344"/>
      <c r="AF39" s="344"/>
      <c r="AG39" s="344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17"/>
      <c r="GI39" s="17"/>
    </row>
    <row r="40" spans="1:191" ht="14.1" customHeight="1">
      <c r="A40" s="18"/>
      <c r="B40" s="315" t="s">
        <v>47</v>
      </c>
      <c r="C40" s="316"/>
      <c r="D40" s="317"/>
      <c r="E40" s="41"/>
      <c r="F40" s="321" t="s">
        <v>48</v>
      </c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18"/>
      <c r="X40" s="18"/>
      <c r="Y40" s="18"/>
      <c r="Z40" s="344"/>
      <c r="AA40" s="344"/>
      <c r="AB40" s="344"/>
      <c r="AC40" s="344"/>
      <c r="AD40" s="344"/>
      <c r="AE40" s="344"/>
      <c r="AF40" s="344"/>
      <c r="AG40" s="344"/>
      <c r="AH40" s="351" t="s">
        <v>37</v>
      </c>
      <c r="AI40" s="351"/>
      <c r="AJ40" s="360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  <c r="CB40" s="361"/>
      <c r="CC40" s="361"/>
      <c r="CD40" s="361"/>
      <c r="CE40" s="361"/>
      <c r="CF40" s="361"/>
      <c r="CG40" s="361"/>
      <c r="CH40" s="361"/>
      <c r="CI40" s="361"/>
      <c r="CJ40" s="361"/>
      <c r="CK40" s="361"/>
      <c r="CL40" s="361"/>
      <c r="CM40" s="361"/>
      <c r="CN40" s="361"/>
      <c r="CO40" s="362"/>
      <c r="CP40" s="18"/>
      <c r="CQ40" s="18"/>
      <c r="CR40" s="18"/>
      <c r="CS40" s="335" t="s">
        <v>41</v>
      </c>
      <c r="CT40" s="335"/>
      <c r="CU40" s="335"/>
      <c r="CV40" s="335"/>
      <c r="CW40" s="351" t="s">
        <v>37</v>
      </c>
      <c r="CX40" s="351"/>
      <c r="CY40" s="352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/>
      <c r="DQ40" s="353"/>
      <c r="DR40" s="353"/>
      <c r="DS40" s="353"/>
      <c r="DT40" s="353"/>
      <c r="DU40" s="353"/>
      <c r="DV40" s="353"/>
      <c r="DW40" s="353"/>
      <c r="DX40" s="353"/>
      <c r="DY40" s="354"/>
      <c r="DZ40" s="19"/>
      <c r="EA40" s="19"/>
      <c r="EB40" s="335" t="s">
        <v>42</v>
      </c>
      <c r="EC40" s="335"/>
      <c r="ED40" s="335"/>
      <c r="EE40" s="335"/>
      <c r="EF40" s="351" t="s">
        <v>37</v>
      </c>
      <c r="EG40" s="351"/>
      <c r="EH40" s="352"/>
      <c r="EI40" s="353"/>
      <c r="EJ40" s="353"/>
      <c r="EK40" s="353"/>
      <c r="EL40" s="353"/>
      <c r="EM40" s="353"/>
      <c r="EN40" s="353"/>
      <c r="EO40" s="353"/>
      <c r="EP40" s="353"/>
      <c r="EQ40" s="353"/>
      <c r="ER40" s="353"/>
      <c r="ES40" s="353"/>
      <c r="ET40" s="353"/>
      <c r="EU40" s="353"/>
      <c r="EV40" s="353"/>
      <c r="EW40" s="353"/>
      <c r="EX40" s="353"/>
      <c r="EY40" s="353"/>
      <c r="EZ40" s="353"/>
      <c r="FA40" s="353"/>
      <c r="FB40" s="353"/>
      <c r="FC40" s="353"/>
      <c r="FD40" s="353"/>
      <c r="FE40" s="353"/>
      <c r="FF40" s="353"/>
      <c r="FG40" s="353"/>
      <c r="FH40" s="354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</row>
    <row r="41" spans="1:191" ht="14.1" customHeight="1">
      <c r="A41" s="18"/>
      <c r="B41" s="318"/>
      <c r="C41" s="319"/>
      <c r="D41" s="320"/>
      <c r="E41" s="52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18"/>
      <c r="X41" s="18"/>
      <c r="Y41" s="18"/>
      <c r="Z41" s="344"/>
      <c r="AA41" s="344"/>
      <c r="AB41" s="344"/>
      <c r="AC41" s="344"/>
      <c r="AD41" s="344"/>
      <c r="AE41" s="344"/>
      <c r="AF41" s="344"/>
      <c r="AG41" s="344"/>
      <c r="AH41" s="351"/>
      <c r="AI41" s="351"/>
      <c r="AJ41" s="363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5"/>
      <c r="CP41" s="18"/>
      <c r="CQ41" s="18"/>
      <c r="CR41" s="18"/>
      <c r="CS41" s="335"/>
      <c r="CT41" s="335"/>
      <c r="CU41" s="335"/>
      <c r="CV41" s="335"/>
      <c r="CW41" s="351"/>
      <c r="CX41" s="351"/>
      <c r="CY41" s="355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6"/>
      <c r="DK41" s="356"/>
      <c r="DL41" s="356"/>
      <c r="DM41" s="356"/>
      <c r="DN41" s="356"/>
      <c r="DO41" s="356"/>
      <c r="DP41" s="356"/>
      <c r="DQ41" s="356"/>
      <c r="DR41" s="356"/>
      <c r="DS41" s="356"/>
      <c r="DT41" s="356"/>
      <c r="DU41" s="356"/>
      <c r="DV41" s="356"/>
      <c r="DW41" s="356"/>
      <c r="DX41" s="356"/>
      <c r="DY41" s="357"/>
      <c r="DZ41" s="19"/>
      <c r="EA41" s="19"/>
      <c r="EB41" s="335"/>
      <c r="EC41" s="335"/>
      <c r="ED41" s="335"/>
      <c r="EE41" s="335"/>
      <c r="EF41" s="351"/>
      <c r="EG41" s="351"/>
      <c r="EH41" s="355"/>
      <c r="EI41" s="356"/>
      <c r="EJ41" s="356"/>
      <c r="EK41" s="356"/>
      <c r="EL41" s="356"/>
      <c r="EM41" s="356"/>
      <c r="EN41" s="356"/>
      <c r="EO41" s="356"/>
      <c r="EP41" s="356"/>
      <c r="EQ41" s="356"/>
      <c r="ER41" s="356"/>
      <c r="ES41" s="356"/>
      <c r="ET41" s="356"/>
      <c r="EU41" s="356"/>
      <c r="EV41" s="356"/>
      <c r="EW41" s="356"/>
      <c r="EX41" s="356"/>
      <c r="EY41" s="356"/>
      <c r="EZ41" s="356"/>
      <c r="FA41" s="356"/>
      <c r="FB41" s="356"/>
      <c r="FC41" s="356"/>
      <c r="FD41" s="356"/>
      <c r="FE41" s="356"/>
      <c r="FF41" s="356"/>
      <c r="FG41" s="356"/>
      <c r="FH41" s="357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</row>
    <row r="42" spans="1:191" ht="14.25">
      <c r="A42" s="18"/>
      <c r="B42" s="45"/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26" t="s">
        <v>49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20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</row>
    <row r="43" spans="1:191" s="17" customFormat="1" ht="12.4" customHeight="1">
      <c r="A43" s="20"/>
      <c r="B43" s="315" t="s">
        <v>50</v>
      </c>
      <c r="C43" s="316"/>
      <c r="D43" s="317"/>
      <c r="E43" s="41"/>
      <c r="F43" s="321" t="s">
        <v>51</v>
      </c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18"/>
      <c r="X43" s="20"/>
      <c r="Y43" s="20"/>
      <c r="Z43" s="336"/>
      <c r="AA43" s="337"/>
      <c r="AB43" s="337"/>
      <c r="AC43" s="337"/>
      <c r="AD43" s="337"/>
      <c r="AE43" s="337"/>
      <c r="AF43" s="337"/>
      <c r="AG43" s="337"/>
      <c r="AH43" s="338"/>
      <c r="AI43" s="42"/>
      <c r="AJ43" s="43"/>
      <c r="AK43" s="43"/>
      <c r="AL43" s="42"/>
      <c r="AM43" s="336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8"/>
      <c r="AY43" s="20"/>
      <c r="AZ43" s="20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20"/>
      <c r="DT43" s="20"/>
      <c r="DU43" s="20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20"/>
      <c r="GD43" s="20"/>
      <c r="GE43" s="20"/>
      <c r="GF43" s="20"/>
      <c r="GG43" s="20"/>
    </row>
    <row r="44" spans="1:191" s="17" customFormat="1" ht="12.4" customHeight="1">
      <c r="A44" s="20"/>
      <c r="B44" s="318"/>
      <c r="C44" s="319"/>
      <c r="D44" s="320"/>
      <c r="E44" s="4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18"/>
      <c r="X44" s="20"/>
      <c r="Y44" s="20"/>
      <c r="Z44" s="308"/>
      <c r="AA44" s="309"/>
      <c r="AB44" s="309"/>
      <c r="AC44" s="309"/>
      <c r="AD44" s="309"/>
      <c r="AE44" s="309"/>
      <c r="AF44" s="309"/>
      <c r="AG44" s="309"/>
      <c r="AH44" s="339"/>
      <c r="AI44" s="42"/>
      <c r="AJ44" s="42"/>
      <c r="AK44" s="42"/>
      <c r="AL44" s="42"/>
      <c r="AM44" s="308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39"/>
      <c r="AY44" s="20"/>
      <c r="AZ44" s="20"/>
      <c r="BA44" s="26" t="s">
        <v>52</v>
      </c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20"/>
      <c r="GD44" s="20"/>
      <c r="GE44" s="20"/>
      <c r="GF44" s="20"/>
      <c r="GG44" s="20"/>
    </row>
    <row r="45" spans="1:191" s="17" customFormat="1" ht="6.6" customHeight="1">
      <c r="A45" s="20"/>
      <c r="B45" s="44"/>
      <c r="C45" s="44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20"/>
      <c r="GD45" s="20"/>
      <c r="GE45" s="20"/>
      <c r="GF45" s="20"/>
      <c r="GG45" s="20"/>
    </row>
    <row r="46" spans="1:191" s="17" customFormat="1" ht="12.4" customHeight="1">
      <c r="A46" s="20"/>
      <c r="B46" s="44"/>
      <c r="C46" s="44"/>
      <c r="D46" s="45"/>
      <c r="E46" s="41"/>
      <c r="F46" s="46"/>
      <c r="G46" s="41"/>
      <c r="H46" s="46"/>
      <c r="I46" s="41"/>
      <c r="J46" s="46"/>
      <c r="K46" s="41"/>
      <c r="L46" s="46"/>
      <c r="M46" s="41"/>
      <c r="N46" s="46"/>
      <c r="O46" s="46"/>
      <c r="P46" s="46"/>
      <c r="Q46" s="46"/>
      <c r="R46" s="46"/>
      <c r="S46" s="46"/>
      <c r="T46" s="46"/>
      <c r="U46" s="46"/>
      <c r="V46" s="46"/>
      <c r="W46" s="18"/>
      <c r="X46" s="20"/>
      <c r="Y46" s="20"/>
      <c r="Z46" s="314" t="s">
        <v>23</v>
      </c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 t="s">
        <v>24</v>
      </c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W46" s="314"/>
      <c r="BX46" s="314"/>
      <c r="BY46" s="314"/>
      <c r="BZ46" s="314" t="s">
        <v>25</v>
      </c>
      <c r="CA46" s="314"/>
      <c r="CB46" s="314"/>
      <c r="CC46" s="314"/>
      <c r="CD46" s="314"/>
      <c r="CE46" s="314"/>
      <c r="CF46" s="314"/>
      <c r="CG46" s="314"/>
      <c r="CH46" s="314"/>
      <c r="CI46" s="314"/>
      <c r="CJ46" s="314"/>
      <c r="CK46" s="314"/>
      <c r="CL46" s="314"/>
      <c r="CM46" s="314"/>
      <c r="CN46" s="314"/>
      <c r="CO46" s="314"/>
      <c r="CP46" s="314"/>
      <c r="CQ46" s="314"/>
      <c r="CR46" s="314"/>
      <c r="CS46" s="314"/>
      <c r="CT46" s="314"/>
      <c r="CU46" s="314"/>
      <c r="CV46" s="314"/>
      <c r="CW46" s="314"/>
      <c r="CX46" s="314"/>
      <c r="CY46" s="314"/>
      <c r="CZ46" s="314"/>
      <c r="DA46" s="314"/>
      <c r="DB46" s="314"/>
      <c r="DC46" s="314"/>
      <c r="DD46" s="314"/>
      <c r="DE46" s="314"/>
      <c r="DF46" s="314"/>
      <c r="DG46" s="314"/>
      <c r="DH46" s="314"/>
      <c r="DI46" s="314"/>
      <c r="DJ46" s="314"/>
      <c r="DK46" s="314"/>
      <c r="DL46" s="314"/>
      <c r="DM46" s="314"/>
      <c r="DN46" s="314"/>
      <c r="DO46" s="314"/>
      <c r="DP46" s="314"/>
      <c r="DQ46" s="314"/>
      <c r="DR46" s="314"/>
      <c r="DS46" s="314"/>
      <c r="DT46" s="314"/>
      <c r="DU46" s="314"/>
      <c r="DV46" s="314"/>
      <c r="DW46" s="314"/>
      <c r="DX46" s="314"/>
      <c r="DY46" s="314"/>
      <c r="DZ46" s="314"/>
      <c r="EA46" s="314"/>
      <c r="EB46" s="314"/>
      <c r="EC46" s="314"/>
      <c r="ED46" s="314"/>
      <c r="EE46" s="314"/>
      <c r="EF46" s="314"/>
      <c r="EG46" s="314"/>
      <c r="EH46" s="314"/>
      <c r="EI46" s="314"/>
      <c r="EJ46" s="314"/>
      <c r="EK46" s="314"/>
      <c r="EL46" s="314"/>
      <c r="EM46" s="314"/>
      <c r="EN46" s="314"/>
      <c r="EO46" s="314"/>
      <c r="EP46" s="314"/>
      <c r="EQ46" s="314"/>
      <c r="ER46" s="314"/>
      <c r="ES46" s="314"/>
      <c r="ET46" s="314"/>
      <c r="EU46" s="314"/>
      <c r="EV46" s="314"/>
      <c r="EW46" s="314"/>
      <c r="EX46" s="314"/>
      <c r="EY46" s="314"/>
      <c r="EZ46" s="314"/>
      <c r="FA46" s="314"/>
      <c r="FB46" s="314"/>
      <c r="FC46" s="314"/>
      <c r="FD46" s="314"/>
      <c r="FE46" s="314"/>
      <c r="FF46" s="314"/>
      <c r="FG46" s="314"/>
      <c r="FH46" s="314"/>
      <c r="FI46" s="314"/>
      <c r="FJ46" s="314"/>
      <c r="FK46" s="314"/>
      <c r="FL46" s="314"/>
      <c r="FM46" s="314"/>
      <c r="FN46" s="314"/>
      <c r="FO46" s="314"/>
      <c r="FP46" s="314"/>
      <c r="FQ46" s="314"/>
      <c r="FR46" s="314"/>
      <c r="FS46" s="314"/>
      <c r="FT46" s="314"/>
      <c r="FU46" s="314"/>
      <c r="FV46" s="314"/>
      <c r="FW46" s="314"/>
      <c r="FX46" s="314"/>
      <c r="FY46" s="314"/>
      <c r="FZ46" s="314"/>
      <c r="GA46" s="314"/>
      <c r="GB46" s="314"/>
      <c r="GC46" s="314"/>
      <c r="GD46" s="314"/>
      <c r="GE46" s="20"/>
      <c r="GF46" s="20"/>
      <c r="GG46" s="20"/>
    </row>
    <row r="47" spans="1:191" s="17" customFormat="1" ht="12.4" customHeight="1">
      <c r="A47" s="20"/>
      <c r="B47" s="315" t="s">
        <v>53</v>
      </c>
      <c r="C47" s="316"/>
      <c r="D47" s="317"/>
      <c r="E47" s="41"/>
      <c r="F47" s="321" t="s">
        <v>54</v>
      </c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18"/>
      <c r="X47" s="20"/>
      <c r="Y47" s="20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3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5"/>
      <c r="BZ47" s="329"/>
      <c r="CA47" s="330"/>
      <c r="CB47" s="330"/>
      <c r="CC47" s="330"/>
      <c r="CD47" s="330"/>
      <c r="CE47" s="330"/>
      <c r="CF47" s="330"/>
      <c r="CG47" s="330"/>
      <c r="CH47" s="330"/>
      <c r="CI47" s="330"/>
      <c r="CJ47" s="330"/>
      <c r="CK47" s="330"/>
      <c r="CL47" s="330"/>
      <c r="CM47" s="330"/>
      <c r="CN47" s="330"/>
      <c r="CO47" s="330"/>
      <c r="CP47" s="330"/>
      <c r="CQ47" s="330"/>
      <c r="CR47" s="330"/>
      <c r="CS47" s="330"/>
      <c r="CT47" s="330"/>
      <c r="CU47" s="330"/>
      <c r="CV47" s="330"/>
      <c r="CW47" s="330"/>
      <c r="CX47" s="330"/>
      <c r="CY47" s="330"/>
      <c r="CZ47" s="330"/>
      <c r="DA47" s="330"/>
      <c r="DB47" s="330"/>
      <c r="DC47" s="330"/>
      <c r="DD47" s="330"/>
      <c r="DE47" s="330"/>
      <c r="DF47" s="330"/>
      <c r="DG47" s="330"/>
      <c r="DH47" s="330"/>
      <c r="DI47" s="330"/>
      <c r="DJ47" s="330"/>
      <c r="DK47" s="330"/>
      <c r="DL47" s="330"/>
      <c r="DM47" s="330"/>
      <c r="DN47" s="330"/>
      <c r="DO47" s="330"/>
      <c r="DP47" s="330"/>
      <c r="DQ47" s="330"/>
      <c r="DR47" s="330"/>
      <c r="DS47" s="330"/>
      <c r="DT47" s="330"/>
      <c r="DU47" s="330"/>
      <c r="DV47" s="330"/>
      <c r="DW47" s="330"/>
      <c r="DX47" s="330"/>
      <c r="DY47" s="330"/>
      <c r="DZ47" s="330"/>
      <c r="EA47" s="330"/>
      <c r="EB47" s="330"/>
      <c r="EC47" s="330"/>
      <c r="ED47" s="330"/>
      <c r="EE47" s="330"/>
      <c r="EF47" s="330"/>
      <c r="EG47" s="330"/>
      <c r="EH47" s="330"/>
      <c r="EI47" s="330"/>
      <c r="EJ47" s="330"/>
      <c r="EK47" s="330"/>
      <c r="EL47" s="330"/>
      <c r="EM47" s="330"/>
      <c r="EN47" s="330"/>
      <c r="EO47" s="330"/>
      <c r="EP47" s="330"/>
      <c r="EQ47" s="330"/>
      <c r="ER47" s="330"/>
      <c r="ES47" s="330"/>
      <c r="ET47" s="330"/>
      <c r="EU47" s="330"/>
      <c r="EV47" s="330"/>
      <c r="EW47" s="330"/>
      <c r="EX47" s="330"/>
      <c r="EY47" s="330"/>
      <c r="EZ47" s="330"/>
      <c r="FA47" s="330"/>
      <c r="FB47" s="330"/>
      <c r="FC47" s="330"/>
      <c r="FD47" s="330"/>
      <c r="FE47" s="330"/>
      <c r="FF47" s="330"/>
      <c r="FG47" s="330"/>
      <c r="FH47" s="330"/>
      <c r="FI47" s="330"/>
      <c r="FJ47" s="330"/>
      <c r="FK47" s="330"/>
      <c r="FL47" s="330"/>
      <c r="FM47" s="330"/>
      <c r="FN47" s="330"/>
      <c r="FO47" s="330"/>
      <c r="FP47" s="330"/>
      <c r="FQ47" s="330"/>
      <c r="FR47" s="330"/>
      <c r="FS47" s="330"/>
      <c r="FT47" s="330"/>
      <c r="FU47" s="330"/>
      <c r="FV47" s="330"/>
      <c r="FW47" s="330"/>
      <c r="FX47" s="330"/>
      <c r="FY47" s="330"/>
      <c r="FZ47" s="330"/>
      <c r="GA47" s="330"/>
      <c r="GB47" s="330"/>
      <c r="GC47" s="330"/>
      <c r="GD47" s="331"/>
      <c r="GE47" s="20"/>
      <c r="GF47" s="20"/>
      <c r="GG47" s="20"/>
    </row>
    <row r="48" spans="1:191" s="17" customFormat="1" ht="12.4" customHeight="1">
      <c r="A48" s="20"/>
      <c r="B48" s="318"/>
      <c r="C48" s="319"/>
      <c r="D48" s="320"/>
      <c r="E48" s="46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18"/>
      <c r="X48" s="20"/>
      <c r="Y48" s="20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6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8"/>
      <c r="BZ48" s="332"/>
      <c r="CA48" s="333"/>
      <c r="CB48" s="333"/>
      <c r="CC48" s="333"/>
      <c r="CD48" s="333"/>
      <c r="CE48" s="333"/>
      <c r="CF48" s="333"/>
      <c r="CG48" s="333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33"/>
      <c r="DA48" s="333"/>
      <c r="DB48" s="333"/>
      <c r="DC48" s="333"/>
      <c r="DD48" s="333"/>
      <c r="DE48" s="333"/>
      <c r="DF48" s="333"/>
      <c r="DG48" s="333"/>
      <c r="DH48" s="333"/>
      <c r="DI48" s="333"/>
      <c r="DJ48" s="333"/>
      <c r="DK48" s="333"/>
      <c r="DL48" s="333"/>
      <c r="DM48" s="333"/>
      <c r="DN48" s="333"/>
      <c r="DO48" s="333"/>
      <c r="DP48" s="333"/>
      <c r="DQ48" s="333"/>
      <c r="DR48" s="333"/>
      <c r="DS48" s="333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333"/>
      <c r="FL48" s="333"/>
      <c r="FM48" s="333"/>
      <c r="FN48" s="333"/>
      <c r="FO48" s="333"/>
      <c r="FP48" s="333"/>
      <c r="FQ48" s="333"/>
      <c r="FR48" s="333"/>
      <c r="FS48" s="333"/>
      <c r="FT48" s="333"/>
      <c r="FU48" s="333"/>
      <c r="FV48" s="333"/>
      <c r="FW48" s="333"/>
      <c r="FX48" s="333"/>
      <c r="FY48" s="333"/>
      <c r="FZ48" s="333"/>
      <c r="GA48" s="333"/>
      <c r="GB48" s="333"/>
      <c r="GC48" s="333"/>
      <c r="GD48" s="334"/>
      <c r="GE48" s="20"/>
      <c r="GF48" s="20"/>
      <c r="GG48" s="20"/>
    </row>
    <row r="49" spans="1:189" ht="14.25">
      <c r="A49" s="18"/>
      <c r="B49" s="45"/>
      <c r="C49" s="45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20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</row>
    <row r="50" spans="1:189" s="17" customFormat="1" ht="12.4" customHeight="1">
      <c r="A50" s="20"/>
      <c r="B50" s="315" t="s">
        <v>55</v>
      </c>
      <c r="C50" s="316"/>
      <c r="D50" s="317"/>
      <c r="E50" s="41"/>
      <c r="F50" s="350" t="s">
        <v>56</v>
      </c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18"/>
      <c r="X50" s="20"/>
      <c r="Y50" s="20"/>
      <c r="Z50" s="381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3"/>
      <c r="AL50" s="358" t="s">
        <v>45</v>
      </c>
      <c r="AM50" s="359"/>
      <c r="AN50" s="359"/>
      <c r="AO50" s="359"/>
      <c r="AP50" s="336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8"/>
      <c r="BF50" s="358" t="s">
        <v>45</v>
      </c>
      <c r="BG50" s="359"/>
      <c r="BH50" s="359"/>
      <c r="BI50" s="359"/>
      <c r="BJ50" s="336"/>
      <c r="BK50" s="337"/>
      <c r="BL50" s="337"/>
      <c r="BM50" s="337"/>
      <c r="BN50" s="337"/>
      <c r="BO50" s="337"/>
      <c r="BP50" s="337"/>
      <c r="BQ50" s="337"/>
      <c r="BR50" s="337"/>
      <c r="BS50" s="337"/>
      <c r="BT50" s="337"/>
      <c r="BU50" s="337"/>
      <c r="BV50" s="337"/>
      <c r="BW50" s="337"/>
      <c r="BX50" s="337"/>
      <c r="BY50" s="338"/>
      <c r="CE50" s="367" t="s">
        <v>32</v>
      </c>
      <c r="CF50" s="367"/>
      <c r="CG50" s="358" t="s">
        <v>57</v>
      </c>
      <c r="CH50" s="358"/>
      <c r="CI50" s="358"/>
      <c r="CJ50" s="358"/>
      <c r="CK50" s="358"/>
      <c r="CL50" s="358"/>
      <c r="CM50" s="358"/>
      <c r="CN50" s="358"/>
      <c r="CO50" s="358"/>
      <c r="CP50" s="358"/>
      <c r="CQ50" s="358"/>
      <c r="CR50" s="368"/>
      <c r="CS50" s="369"/>
      <c r="CT50" s="369"/>
      <c r="CU50" s="369"/>
      <c r="CV50" s="369"/>
      <c r="CW50" s="369"/>
      <c r="CX50" s="369"/>
      <c r="CY50" s="369"/>
      <c r="CZ50" s="369"/>
      <c r="DA50" s="369"/>
      <c r="DB50" s="369"/>
      <c r="DC50" s="369"/>
      <c r="DD50" s="369"/>
      <c r="DE50" s="369"/>
      <c r="DF50" s="369"/>
      <c r="DG50" s="369"/>
      <c r="DH50" s="369"/>
      <c r="DI50" s="369"/>
      <c r="DJ50" s="369"/>
      <c r="DK50" s="370"/>
      <c r="DL50" s="349" t="s">
        <v>33</v>
      </c>
      <c r="DM50" s="349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</row>
    <row r="51" spans="1:189" s="17" customFormat="1" ht="12.4" customHeight="1">
      <c r="A51" s="20"/>
      <c r="B51" s="318"/>
      <c r="C51" s="319"/>
      <c r="D51" s="320"/>
      <c r="E51" s="52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18"/>
      <c r="X51" s="20"/>
      <c r="Y51" s="20"/>
      <c r="Z51" s="384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6"/>
      <c r="AL51" s="359"/>
      <c r="AM51" s="359"/>
      <c r="AN51" s="359"/>
      <c r="AO51" s="359"/>
      <c r="AP51" s="308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39"/>
      <c r="BF51" s="359"/>
      <c r="BG51" s="359"/>
      <c r="BH51" s="359"/>
      <c r="BI51" s="359"/>
      <c r="BJ51" s="308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39"/>
      <c r="CE51" s="367"/>
      <c r="CF51" s="367"/>
      <c r="CG51" s="358"/>
      <c r="CH51" s="358"/>
      <c r="CI51" s="358"/>
      <c r="CJ51" s="358"/>
      <c r="CK51" s="358"/>
      <c r="CL51" s="358"/>
      <c r="CM51" s="358"/>
      <c r="CN51" s="358"/>
      <c r="CO51" s="358"/>
      <c r="CP51" s="358"/>
      <c r="CQ51" s="358"/>
      <c r="CR51" s="371"/>
      <c r="CS51" s="372"/>
      <c r="CT51" s="372"/>
      <c r="CU51" s="372"/>
      <c r="CV51" s="372"/>
      <c r="CW51" s="372"/>
      <c r="CX51" s="372"/>
      <c r="CY51" s="372"/>
      <c r="CZ51" s="372"/>
      <c r="DA51" s="372"/>
      <c r="DB51" s="372"/>
      <c r="DC51" s="372"/>
      <c r="DD51" s="372"/>
      <c r="DE51" s="372"/>
      <c r="DF51" s="372"/>
      <c r="DG51" s="372"/>
      <c r="DH51" s="372"/>
      <c r="DI51" s="372"/>
      <c r="DJ51" s="372"/>
      <c r="DK51" s="373"/>
      <c r="DL51" s="349"/>
      <c r="DM51" s="349"/>
      <c r="DN51" s="20"/>
      <c r="DO51" s="26" t="s">
        <v>58</v>
      </c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</row>
    <row r="52" spans="1:189" s="17" customFormat="1" ht="12.4" customHeight="1">
      <c r="A52" s="20"/>
      <c r="B52" s="45"/>
      <c r="C52" s="45"/>
      <c r="D52" s="45"/>
      <c r="E52" s="52"/>
      <c r="F52" s="52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8"/>
      <c r="U52" s="53"/>
      <c r="V52" s="53"/>
      <c r="W52" s="54"/>
      <c r="X52" s="20"/>
      <c r="Y52" s="20"/>
      <c r="Z52" s="54"/>
      <c r="AA52" s="54"/>
      <c r="AB52" s="54"/>
      <c r="AC52" s="54"/>
      <c r="AD52" s="54"/>
      <c r="AE52" s="54"/>
      <c r="AF52" s="54"/>
      <c r="AG52" s="54"/>
      <c r="AH52" s="54"/>
      <c r="AI52" s="55"/>
      <c r="AJ52" s="55"/>
      <c r="AK52" s="55"/>
      <c r="AL52" s="55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5"/>
      <c r="BD52" s="55"/>
      <c r="BE52" s="55"/>
      <c r="BF52" s="55"/>
      <c r="BG52" s="54"/>
      <c r="BH52" s="54"/>
      <c r="BI52" s="54"/>
      <c r="BJ52" s="54"/>
      <c r="BK52" s="54"/>
      <c r="BL52" s="54"/>
      <c r="BM52" s="54"/>
      <c r="BN52" s="54"/>
      <c r="BO52" s="54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</row>
    <row r="53" spans="1:189" s="17" customFormat="1" ht="12.4" customHeight="1">
      <c r="A53" s="20"/>
      <c r="B53" s="315" t="s">
        <v>59</v>
      </c>
      <c r="C53" s="316"/>
      <c r="D53" s="317"/>
      <c r="E53" s="41"/>
      <c r="F53" s="374" t="s">
        <v>60</v>
      </c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20"/>
      <c r="X53" s="20"/>
      <c r="Y53" s="20"/>
      <c r="Z53" s="375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6"/>
      <c r="CG53" s="376"/>
      <c r="CH53" s="376"/>
      <c r="CI53" s="376"/>
      <c r="CJ53" s="376"/>
      <c r="CK53" s="376"/>
      <c r="CL53" s="376"/>
      <c r="CM53" s="376"/>
      <c r="CN53" s="376"/>
      <c r="CO53" s="377"/>
      <c r="CP53" s="358" t="s">
        <v>61</v>
      </c>
      <c r="CQ53" s="358"/>
      <c r="CR53" s="358"/>
      <c r="CS53" s="358"/>
      <c r="CT53" s="375"/>
      <c r="CU53" s="376"/>
      <c r="CV53" s="376"/>
      <c r="CW53" s="376"/>
      <c r="CX53" s="376"/>
      <c r="CY53" s="376"/>
      <c r="CZ53" s="376"/>
      <c r="DA53" s="376"/>
      <c r="DB53" s="376"/>
      <c r="DC53" s="376"/>
      <c r="DD53" s="376"/>
      <c r="DE53" s="376"/>
      <c r="DF53" s="376"/>
      <c r="DG53" s="376"/>
      <c r="DH53" s="376"/>
      <c r="DI53" s="376"/>
      <c r="DJ53" s="376"/>
      <c r="DK53" s="376"/>
      <c r="DL53" s="376"/>
      <c r="DM53" s="376"/>
      <c r="DN53" s="376"/>
      <c r="DO53" s="376"/>
      <c r="DP53" s="376"/>
      <c r="DQ53" s="376"/>
      <c r="DR53" s="376"/>
      <c r="DS53" s="376"/>
      <c r="DT53" s="376"/>
      <c r="DU53" s="376"/>
      <c r="DV53" s="376"/>
      <c r="DW53" s="376"/>
      <c r="DX53" s="376"/>
      <c r="DY53" s="376"/>
      <c r="DZ53" s="376"/>
      <c r="EA53" s="376"/>
      <c r="EB53" s="376"/>
      <c r="EC53" s="376"/>
      <c r="ED53" s="376"/>
      <c r="EE53" s="376"/>
      <c r="EF53" s="376"/>
      <c r="EG53" s="376"/>
      <c r="EH53" s="376"/>
      <c r="EI53" s="377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</row>
    <row r="54" spans="1:189" s="17" customFormat="1" ht="12.4" customHeight="1">
      <c r="A54" s="20"/>
      <c r="B54" s="318"/>
      <c r="C54" s="319"/>
      <c r="D54" s="320"/>
      <c r="E54" s="46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20"/>
      <c r="X54" s="20"/>
      <c r="Y54" s="20"/>
      <c r="Z54" s="378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80"/>
      <c r="CP54" s="358"/>
      <c r="CQ54" s="358"/>
      <c r="CR54" s="358"/>
      <c r="CS54" s="358"/>
      <c r="CT54" s="378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79"/>
      <c r="DS54" s="379"/>
      <c r="DT54" s="379"/>
      <c r="DU54" s="379"/>
      <c r="DV54" s="379"/>
      <c r="DW54" s="379"/>
      <c r="DX54" s="379"/>
      <c r="DY54" s="379"/>
      <c r="DZ54" s="379"/>
      <c r="EA54" s="379"/>
      <c r="EB54" s="379"/>
      <c r="EC54" s="379"/>
      <c r="ED54" s="379"/>
      <c r="EE54" s="379"/>
      <c r="EF54" s="379"/>
      <c r="EG54" s="379"/>
      <c r="EH54" s="379"/>
      <c r="EI54" s="38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</row>
    <row r="55" spans="1:189" s="17" customFormat="1" ht="12.4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</row>
    <row r="56" spans="1:189" s="17" customFormat="1" ht="12.4" customHeight="1">
      <c r="A56" s="20"/>
      <c r="B56" s="387" t="s">
        <v>62</v>
      </c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48"/>
      <c r="AA56" s="48"/>
      <c r="AB56" s="34"/>
      <c r="AC56" s="34"/>
      <c r="AD56" s="34"/>
      <c r="AE56" s="34"/>
      <c r="AF56" s="34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</row>
    <row r="57" spans="1:189" ht="12.4" customHeight="1">
      <c r="A57" s="18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48"/>
      <c r="AA57" s="48"/>
      <c r="AB57" s="34"/>
      <c r="AC57" s="34"/>
      <c r="AD57" s="34"/>
      <c r="AE57" s="34"/>
      <c r="AF57" s="34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20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</row>
    <row r="58" spans="1:189" ht="20.4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20"/>
      <c r="X58" s="18"/>
      <c r="Y58" s="18"/>
      <c r="Z58" s="335" t="s">
        <v>36</v>
      </c>
      <c r="AA58" s="335"/>
      <c r="AB58" s="335"/>
      <c r="AC58" s="335"/>
      <c r="AD58" s="351" t="s">
        <v>37</v>
      </c>
      <c r="AE58" s="351"/>
      <c r="AF58" s="259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1"/>
      <c r="BG58" s="20"/>
      <c r="BH58" s="20"/>
      <c r="BI58" s="335" t="s">
        <v>38</v>
      </c>
      <c r="BJ58" s="335"/>
      <c r="BK58" s="335"/>
      <c r="BL58" s="335"/>
      <c r="BM58" s="351" t="s">
        <v>37</v>
      </c>
      <c r="BN58" s="351"/>
      <c r="BO58" s="259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1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</row>
    <row r="59" spans="1:189" ht="3.6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</row>
    <row r="60" spans="1:189" ht="12.4" customHeight="1">
      <c r="A60" s="18"/>
      <c r="B60" s="315" t="s">
        <v>63</v>
      </c>
      <c r="C60" s="316"/>
      <c r="D60" s="317"/>
      <c r="E60" s="20"/>
      <c r="F60" s="335" t="s">
        <v>64</v>
      </c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18"/>
      <c r="X60" s="18"/>
      <c r="Y60" s="18"/>
      <c r="Z60" s="335" t="s">
        <v>41</v>
      </c>
      <c r="AA60" s="335"/>
      <c r="AB60" s="335"/>
      <c r="AC60" s="335"/>
      <c r="AD60" s="351" t="s">
        <v>37</v>
      </c>
      <c r="AE60" s="351"/>
      <c r="AF60" s="352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3"/>
      <c r="AZ60" s="353"/>
      <c r="BA60" s="353"/>
      <c r="BB60" s="353"/>
      <c r="BC60" s="353"/>
      <c r="BD60" s="353"/>
      <c r="BE60" s="353"/>
      <c r="BF60" s="354"/>
      <c r="BG60" s="19"/>
      <c r="BH60" s="19"/>
      <c r="BI60" s="335" t="s">
        <v>42</v>
      </c>
      <c r="BJ60" s="335"/>
      <c r="BK60" s="335"/>
      <c r="BL60" s="335"/>
      <c r="BM60" s="351" t="s">
        <v>37</v>
      </c>
      <c r="BN60" s="351"/>
      <c r="BO60" s="352"/>
      <c r="BP60" s="353"/>
      <c r="BQ60" s="353"/>
      <c r="BR60" s="353"/>
      <c r="BS60" s="353"/>
      <c r="BT60" s="353"/>
      <c r="BU60" s="353"/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4"/>
      <c r="CP60" s="18"/>
      <c r="CQ60" s="18"/>
      <c r="CR60" s="18"/>
      <c r="CS60" s="18"/>
      <c r="CT60" s="18"/>
      <c r="CU60" s="18"/>
      <c r="CV60" s="388" t="s">
        <v>65</v>
      </c>
      <c r="CW60" s="388"/>
      <c r="CX60" s="388"/>
      <c r="CY60" s="388"/>
      <c r="CZ60" s="388"/>
      <c r="DA60" s="388"/>
      <c r="DB60" s="388"/>
      <c r="DC60" s="388"/>
      <c r="DD60" s="388"/>
      <c r="DE60" s="388"/>
      <c r="DF60" s="388"/>
      <c r="DG60" s="388"/>
      <c r="DH60" s="388"/>
      <c r="DI60" s="388"/>
      <c r="DJ60" s="388"/>
      <c r="DK60" s="388"/>
      <c r="DL60" s="388"/>
      <c r="DM60" s="388"/>
      <c r="DN60" s="388"/>
      <c r="DO60" s="18"/>
      <c r="DP60" s="18"/>
      <c r="DQ60" s="336"/>
      <c r="DR60" s="337"/>
      <c r="DS60" s="337"/>
      <c r="DT60" s="337"/>
      <c r="DU60" s="337"/>
      <c r="DV60" s="337"/>
      <c r="DW60" s="337"/>
      <c r="DX60" s="337"/>
      <c r="DY60" s="337"/>
      <c r="DZ60" s="337"/>
      <c r="EA60" s="337"/>
      <c r="EB60" s="337"/>
      <c r="EC60" s="337"/>
      <c r="ED60" s="337"/>
      <c r="EE60" s="337"/>
      <c r="EF60" s="337"/>
      <c r="EG60" s="337"/>
      <c r="EH60" s="337"/>
      <c r="EI60" s="337"/>
      <c r="EJ60" s="337"/>
      <c r="EK60" s="337"/>
      <c r="EL60" s="337"/>
      <c r="EM60" s="337"/>
      <c r="EN60" s="337"/>
      <c r="EO60" s="337"/>
      <c r="EP60" s="337"/>
      <c r="EQ60" s="33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</row>
    <row r="61" spans="1:189" ht="12.4" customHeight="1">
      <c r="A61" s="18"/>
      <c r="B61" s="318"/>
      <c r="C61" s="319"/>
      <c r="D61" s="320"/>
      <c r="E61" s="20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18"/>
      <c r="X61" s="18"/>
      <c r="Y61" s="18"/>
      <c r="Z61" s="335"/>
      <c r="AA61" s="335"/>
      <c r="AB61" s="335"/>
      <c r="AC61" s="335"/>
      <c r="AD61" s="351"/>
      <c r="AE61" s="351"/>
      <c r="AF61" s="355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7"/>
      <c r="BG61" s="19"/>
      <c r="BH61" s="19"/>
      <c r="BI61" s="335"/>
      <c r="BJ61" s="335"/>
      <c r="BK61" s="335"/>
      <c r="BL61" s="335"/>
      <c r="BM61" s="351"/>
      <c r="BN61" s="351"/>
      <c r="BO61" s="355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7"/>
      <c r="CP61" s="18"/>
      <c r="CQ61" s="18"/>
      <c r="CR61" s="18"/>
      <c r="CS61" s="18"/>
      <c r="CT61" s="18"/>
      <c r="CU61" s="18"/>
      <c r="CV61" s="388"/>
      <c r="CW61" s="388"/>
      <c r="CX61" s="388"/>
      <c r="CY61" s="388"/>
      <c r="CZ61" s="388"/>
      <c r="DA61" s="388"/>
      <c r="DB61" s="388"/>
      <c r="DC61" s="388"/>
      <c r="DD61" s="388"/>
      <c r="DE61" s="388"/>
      <c r="DF61" s="388"/>
      <c r="DG61" s="388"/>
      <c r="DH61" s="388"/>
      <c r="DI61" s="388"/>
      <c r="DJ61" s="388"/>
      <c r="DK61" s="388"/>
      <c r="DL61" s="388"/>
      <c r="DM61" s="388"/>
      <c r="DN61" s="388"/>
      <c r="DO61" s="18"/>
      <c r="DP61" s="18"/>
      <c r="DQ61" s="308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  <c r="EJ61" s="309"/>
      <c r="EK61" s="309"/>
      <c r="EL61" s="309"/>
      <c r="EM61" s="309"/>
      <c r="EN61" s="309"/>
      <c r="EO61" s="309"/>
      <c r="EP61" s="309"/>
      <c r="EQ61" s="339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</row>
    <row r="62" spans="1:189" s="17" customFormat="1" ht="12.4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</row>
    <row r="63" spans="1:189" s="57" customFormat="1" ht="12.4" customHeight="1">
      <c r="A63" s="56"/>
      <c r="B63" s="56"/>
      <c r="C63" s="56"/>
      <c r="D63" s="56"/>
      <c r="E63" s="56"/>
      <c r="F63" s="388" t="s">
        <v>66</v>
      </c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47"/>
      <c r="X63" s="47"/>
      <c r="Y63" s="18"/>
      <c r="Z63" s="336"/>
      <c r="AA63" s="337"/>
      <c r="AB63" s="337"/>
      <c r="AC63" s="337"/>
      <c r="AD63" s="337"/>
      <c r="AE63" s="337"/>
      <c r="AF63" s="337"/>
      <c r="AG63" s="337"/>
      <c r="AH63" s="338"/>
      <c r="AI63" s="42"/>
      <c r="AJ63" s="43"/>
      <c r="AK63" s="43"/>
      <c r="AL63" s="42"/>
      <c r="AM63" s="336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8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</row>
    <row r="64" spans="1:189" ht="12.4" customHeight="1">
      <c r="A64" s="18"/>
      <c r="B64" s="18"/>
      <c r="C64" s="18"/>
      <c r="D64" s="18"/>
      <c r="E64" s="1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47"/>
      <c r="X64" s="47"/>
      <c r="Y64" s="56"/>
      <c r="Z64" s="308"/>
      <c r="AA64" s="309"/>
      <c r="AB64" s="309"/>
      <c r="AC64" s="309"/>
      <c r="AD64" s="309"/>
      <c r="AE64" s="309"/>
      <c r="AF64" s="309"/>
      <c r="AG64" s="309"/>
      <c r="AH64" s="339"/>
      <c r="AI64" s="42"/>
      <c r="AJ64" s="42"/>
      <c r="AK64" s="42"/>
      <c r="AL64" s="42"/>
      <c r="AM64" s="308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39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</row>
    <row r="65" spans="1:241" ht="6.6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20"/>
      <c r="AO65" s="20"/>
      <c r="AP65" s="20"/>
      <c r="AQ65" s="20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20"/>
      <c r="BR65" s="20"/>
      <c r="BS65" s="20"/>
      <c r="BT65" s="20"/>
      <c r="BU65" s="20"/>
      <c r="BV65" s="20"/>
      <c r="BW65" s="20"/>
      <c r="BX65" s="20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</row>
    <row r="66" spans="1:241" ht="12.4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58"/>
      <c r="X66" s="58"/>
      <c r="Y66" s="58"/>
      <c r="Z66" s="314" t="s">
        <v>23</v>
      </c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 t="s">
        <v>24</v>
      </c>
      <c r="AY66" s="314"/>
      <c r="AZ66" s="31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314"/>
      <c r="BL66" s="314"/>
      <c r="BM66" s="314"/>
      <c r="BN66" s="314"/>
      <c r="BO66" s="314"/>
      <c r="BP66" s="314"/>
      <c r="BQ66" s="314"/>
      <c r="BR66" s="314"/>
      <c r="BS66" s="314"/>
      <c r="BT66" s="314"/>
      <c r="BU66" s="314"/>
      <c r="BV66" s="314"/>
      <c r="BW66" s="314"/>
      <c r="BX66" s="314"/>
      <c r="BY66" s="314"/>
      <c r="BZ66" s="314" t="s">
        <v>25</v>
      </c>
      <c r="CA66" s="314"/>
      <c r="CB66" s="314"/>
      <c r="CC66" s="314"/>
      <c r="CD66" s="314"/>
      <c r="CE66" s="314"/>
      <c r="CF66" s="314"/>
      <c r="CG66" s="314"/>
      <c r="CH66" s="314"/>
      <c r="CI66" s="314"/>
      <c r="CJ66" s="314"/>
      <c r="CK66" s="314"/>
      <c r="CL66" s="314"/>
      <c r="CM66" s="314"/>
      <c r="CN66" s="314"/>
      <c r="CO66" s="314"/>
      <c r="CP66" s="314"/>
      <c r="CQ66" s="314"/>
      <c r="CR66" s="314"/>
      <c r="CS66" s="314"/>
      <c r="CT66" s="314"/>
      <c r="CU66" s="314"/>
      <c r="CV66" s="314"/>
      <c r="CW66" s="314"/>
      <c r="CX66" s="314"/>
      <c r="CY66" s="314"/>
      <c r="CZ66" s="314"/>
      <c r="DA66" s="314"/>
      <c r="DB66" s="314"/>
      <c r="DC66" s="314"/>
      <c r="DD66" s="314"/>
      <c r="DE66" s="314"/>
      <c r="DF66" s="314"/>
      <c r="DG66" s="314"/>
      <c r="DH66" s="314"/>
      <c r="DI66" s="314"/>
      <c r="DJ66" s="314"/>
      <c r="DK66" s="314"/>
      <c r="DL66" s="314"/>
      <c r="DM66" s="314"/>
      <c r="DN66" s="314"/>
      <c r="DO66" s="314"/>
      <c r="DP66" s="314"/>
      <c r="DQ66" s="314"/>
      <c r="DR66" s="314"/>
      <c r="DS66" s="314"/>
      <c r="DT66" s="314"/>
      <c r="DU66" s="314"/>
      <c r="DV66" s="314"/>
      <c r="DW66" s="314"/>
      <c r="DX66" s="314"/>
      <c r="DY66" s="314"/>
      <c r="DZ66" s="314"/>
      <c r="EA66" s="314"/>
      <c r="EB66" s="314"/>
      <c r="EC66" s="314"/>
      <c r="ED66" s="314"/>
      <c r="EE66" s="314"/>
      <c r="EF66" s="314"/>
      <c r="EG66" s="314"/>
      <c r="EH66" s="314"/>
      <c r="EI66" s="314"/>
      <c r="EJ66" s="314"/>
      <c r="EK66" s="314"/>
      <c r="EL66" s="314"/>
      <c r="EM66" s="314"/>
      <c r="EN66" s="314"/>
      <c r="EO66" s="314"/>
      <c r="EP66" s="314"/>
      <c r="EQ66" s="314"/>
      <c r="ER66" s="314"/>
      <c r="ES66" s="314"/>
      <c r="ET66" s="314"/>
      <c r="EU66" s="314"/>
      <c r="EV66" s="314"/>
      <c r="EW66" s="314"/>
      <c r="EX66" s="314"/>
      <c r="EY66" s="314"/>
      <c r="EZ66" s="314"/>
      <c r="FA66" s="314"/>
      <c r="FB66" s="314"/>
      <c r="FC66" s="314"/>
      <c r="FD66" s="314"/>
      <c r="FE66" s="314"/>
      <c r="FF66" s="314"/>
      <c r="FG66" s="314"/>
      <c r="FH66" s="314"/>
      <c r="FI66" s="314"/>
      <c r="FJ66" s="314"/>
      <c r="FK66" s="314"/>
      <c r="FL66" s="314"/>
      <c r="FM66" s="314"/>
      <c r="FN66" s="314"/>
      <c r="FO66" s="314"/>
      <c r="FP66" s="314"/>
      <c r="FQ66" s="314"/>
      <c r="FR66" s="314"/>
      <c r="FS66" s="314"/>
      <c r="FT66" s="314"/>
      <c r="FU66" s="314"/>
      <c r="FV66" s="314"/>
      <c r="FW66" s="314"/>
      <c r="FX66" s="314"/>
      <c r="FY66" s="314"/>
      <c r="FZ66" s="314"/>
      <c r="GA66" s="314"/>
      <c r="GB66" s="314"/>
      <c r="GC66" s="314"/>
      <c r="GD66" s="314"/>
      <c r="GE66" s="18"/>
      <c r="GF66" s="18"/>
      <c r="GG66" s="18"/>
    </row>
    <row r="67" spans="1:241" ht="12.4" customHeight="1">
      <c r="A67" s="18"/>
      <c r="B67" s="18"/>
      <c r="C67" s="18"/>
      <c r="D67" s="18"/>
      <c r="E67" s="18"/>
      <c r="F67" s="388" t="s">
        <v>67</v>
      </c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18"/>
      <c r="X67" s="18"/>
      <c r="Y67" s="18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3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24"/>
      <c r="BV67" s="324"/>
      <c r="BW67" s="324"/>
      <c r="BX67" s="324"/>
      <c r="BY67" s="325"/>
      <c r="BZ67" s="329"/>
      <c r="CA67" s="330"/>
      <c r="CB67" s="330"/>
      <c r="CC67" s="330"/>
      <c r="CD67" s="330"/>
      <c r="CE67" s="330"/>
      <c r="CF67" s="330"/>
      <c r="CG67" s="330"/>
      <c r="CH67" s="330"/>
      <c r="CI67" s="330"/>
      <c r="CJ67" s="330"/>
      <c r="CK67" s="330"/>
      <c r="CL67" s="330"/>
      <c r="CM67" s="330"/>
      <c r="CN67" s="330"/>
      <c r="CO67" s="330"/>
      <c r="CP67" s="330"/>
      <c r="CQ67" s="330"/>
      <c r="CR67" s="330"/>
      <c r="CS67" s="330"/>
      <c r="CT67" s="330"/>
      <c r="CU67" s="330"/>
      <c r="CV67" s="330"/>
      <c r="CW67" s="330"/>
      <c r="CX67" s="330"/>
      <c r="CY67" s="330"/>
      <c r="CZ67" s="330"/>
      <c r="DA67" s="330"/>
      <c r="DB67" s="330"/>
      <c r="DC67" s="330"/>
      <c r="DD67" s="330"/>
      <c r="DE67" s="330"/>
      <c r="DF67" s="330"/>
      <c r="DG67" s="330"/>
      <c r="DH67" s="330"/>
      <c r="DI67" s="330"/>
      <c r="DJ67" s="330"/>
      <c r="DK67" s="330"/>
      <c r="DL67" s="330"/>
      <c r="DM67" s="330"/>
      <c r="DN67" s="330"/>
      <c r="DO67" s="330"/>
      <c r="DP67" s="330"/>
      <c r="DQ67" s="330"/>
      <c r="DR67" s="330"/>
      <c r="DS67" s="330"/>
      <c r="DT67" s="330"/>
      <c r="DU67" s="330"/>
      <c r="DV67" s="330"/>
      <c r="DW67" s="330"/>
      <c r="DX67" s="330"/>
      <c r="DY67" s="330"/>
      <c r="DZ67" s="330"/>
      <c r="EA67" s="330"/>
      <c r="EB67" s="330"/>
      <c r="EC67" s="330"/>
      <c r="ED67" s="330"/>
      <c r="EE67" s="330"/>
      <c r="EF67" s="330"/>
      <c r="EG67" s="330"/>
      <c r="EH67" s="330"/>
      <c r="EI67" s="330"/>
      <c r="EJ67" s="330"/>
      <c r="EK67" s="330"/>
      <c r="EL67" s="330"/>
      <c r="EM67" s="330"/>
      <c r="EN67" s="330"/>
      <c r="EO67" s="330"/>
      <c r="EP67" s="330"/>
      <c r="EQ67" s="330"/>
      <c r="ER67" s="330"/>
      <c r="ES67" s="330"/>
      <c r="ET67" s="330"/>
      <c r="EU67" s="330"/>
      <c r="EV67" s="330"/>
      <c r="EW67" s="330"/>
      <c r="EX67" s="330"/>
      <c r="EY67" s="330"/>
      <c r="EZ67" s="330"/>
      <c r="FA67" s="330"/>
      <c r="FB67" s="330"/>
      <c r="FC67" s="330"/>
      <c r="FD67" s="330"/>
      <c r="FE67" s="330"/>
      <c r="FF67" s="330"/>
      <c r="FG67" s="330"/>
      <c r="FH67" s="330"/>
      <c r="FI67" s="330"/>
      <c r="FJ67" s="330"/>
      <c r="FK67" s="330"/>
      <c r="FL67" s="330"/>
      <c r="FM67" s="330"/>
      <c r="FN67" s="330"/>
      <c r="FO67" s="330"/>
      <c r="FP67" s="330"/>
      <c r="FQ67" s="330"/>
      <c r="FR67" s="330"/>
      <c r="FS67" s="330"/>
      <c r="FT67" s="330"/>
      <c r="FU67" s="330"/>
      <c r="FV67" s="330"/>
      <c r="FW67" s="330"/>
      <c r="FX67" s="330"/>
      <c r="FY67" s="330"/>
      <c r="FZ67" s="330"/>
      <c r="GA67" s="330"/>
      <c r="GB67" s="330"/>
      <c r="GC67" s="330"/>
      <c r="GD67" s="331"/>
      <c r="GE67" s="18"/>
      <c r="GF67" s="18"/>
      <c r="GG67" s="18"/>
    </row>
    <row r="68" spans="1:241" ht="12.4" customHeight="1">
      <c r="A68" s="18"/>
      <c r="B68" s="18"/>
      <c r="C68" s="18"/>
      <c r="D68" s="18"/>
      <c r="E68" s="1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18"/>
      <c r="X68" s="18"/>
      <c r="Y68" s="18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  <c r="AW68" s="322"/>
      <c r="AX68" s="326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7"/>
      <c r="BQ68" s="327"/>
      <c r="BR68" s="327"/>
      <c r="BS68" s="327"/>
      <c r="BT68" s="327"/>
      <c r="BU68" s="327"/>
      <c r="BV68" s="327"/>
      <c r="BW68" s="327"/>
      <c r="BX68" s="327"/>
      <c r="BY68" s="328"/>
      <c r="BZ68" s="332"/>
      <c r="CA68" s="333"/>
      <c r="CB68" s="333"/>
      <c r="CC68" s="333"/>
      <c r="CD68" s="333"/>
      <c r="CE68" s="333"/>
      <c r="CF68" s="333"/>
      <c r="CG68" s="333"/>
      <c r="CH68" s="333"/>
      <c r="CI68" s="333"/>
      <c r="CJ68" s="333"/>
      <c r="CK68" s="333"/>
      <c r="CL68" s="333"/>
      <c r="CM68" s="333"/>
      <c r="CN68" s="333"/>
      <c r="CO68" s="333"/>
      <c r="CP68" s="333"/>
      <c r="CQ68" s="333"/>
      <c r="CR68" s="333"/>
      <c r="CS68" s="333"/>
      <c r="CT68" s="333"/>
      <c r="CU68" s="333"/>
      <c r="CV68" s="333"/>
      <c r="CW68" s="333"/>
      <c r="CX68" s="333"/>
      <c r="CY68" s="333"/>
      <c r="CZ68" s="333"/>
      <c r="DA68" s="333"/>
      <c r="DB68" s="333"/>
      <c r="DC68" s="333"/>
      <c r="DD68" s="333"/>
      <c r="DE68" s="333"/>
      <c r="DF68" s="333"/>
      <c r="DG68" s="333"/>
      <c r="DH68" s="333"/>
      <c r="DI68" s="333"/>
      <c r="DJ68" s="333"/>
      <c r="DK68" s="333"/>
      <c r="DL68" s="333"/>
      <c r="DM68" s="333"/>
      <c r="DN68" s="333"/>
      <c r="DO68" s="333"/>
      <c r="DP68" s="333"/>
      <c r="DQ68" s="333"/>
      <c r="DR68" s="333"/>
      <c r="DS68" s="333"/>
      <c r="DT68" s="333"/>
      <c r="DU68" s="333"/>
      <c r="DV68" s="333"/>
      <c r="DW68" s="333"/>
      <c r="DX68" s="333"/>
      <c r="DY68" s="333"/>
      <c r="DZ68" s="333"/>
      <c r="EA68" s="333"/>
      <c r="EB68" s="333"/>
      <c r="EC68" s="333"/>
      <c r="ED68" s="333"/>
      <c r="EE68" s="333"/>
      <c r="EF68" s="333"/>
      <c r="EG68" s="333"/>
      <c r="EH68" s="333"/>
      <c r="EI68" s="333"/>
      <c r="EJ68" s="333"/>
      <c r="EK68" s="333"/>
      <c r="EL68" s="333"/>
      <c r="EM68" s="333"/>
      <c r="EN68" s="333"/>
      <c r="EO68" s="333"/>
      <c r="EP68" s="333"/>
      <c r="EQ68" s="333"/>
      <c r="ER68" s="333"/>
      <c r="ES68" s="333"/>
      <c r="ET68" s="333"/>
      <c r="EU68" s="333"/>
      <c r="EV68" s="333"/>
      <c r="EW68" s="333"/>
      <c r="EX68" s="333"/>
      <c r="EY68" s="333"/>
      <c r="EZ68" s="333"/>
      <c r="FA68" s="333"/>
      <c r="FB68" s="333"/>
      <c r="FC68" s="333"/>
      <c r="FD68" s="333"/>
      <c r="FE68" s="333"/>
      <c r="FF68" s="333"/>
      <c r="FG68" s="333"/>
      <c r="FH68" s="333"/>
      <c r="FI68" s="333"/>
      <c r="FJ68" s="333"/>
      <c r="FK68" s="333"/>
      <c r="FL68" s="333"/>
      <c r="FM68" s="333"/>
      <c r="FN68" s="333"/>
      <c r="FO68" s="333"/>
      <c r="FP68" s="333"/>
      <c r="FQ68" s="333"/>
      <c r="FR68" s="333"/>
      <c r="FS68" s="333"/>
      <c r="FT68" s="333"/>
      <c r="FU68" s="333"/>
      <c r="FV68" s="333"/>
      <c r="FW68" s="333"/>
      <c r="FX68" s="333"/>
      <c r="FY68" s="333"/>
      <c r="FZ68" s="333"/>
      <c r="GA68" s="333"/>
      <c r="GB68" s="333"/>
      <c r="GC68" s="333"/>
      <c r="GD68" s="334"/>
      <c r="GE68" s="18"/>
      <c r="GF68" s="18"/>
      <c r="GG68" s="18"/>
    </row>
    <row r="69" spans="1:241" ht="12.4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20"/>
      <c r="BS69" s="20"/>
      <c r="BT69" s="20"/>
      <c r="BU69" s="20"/>
      <c r="BV69" s="20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18"/>
      <c r="GC69" s="18"/>
      <c r="GD69" s="18"/>
      <c r="GE69" s="18"/>
      <c r="GF69" s="18"/>
      <c r="GG69" s="18"/>
    </row>
    <row r="70" spans="1:241">
      <c r="A70" s="18"/>
      <c r="B70" s="21"/>
      <c r="C70" s="21"/>
      <c r="D70" s="20"/>
      <c r="E70" s="20"/>
      <c r="F70" s="389" t="s">
        <v>68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20"/>
      <c r="X70" s="20"/>
      <c r="Y70" s="20"/>
      <c r="Z70" s="336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8"/>
      <c r="AL70" s="358" t="s">
        <v>45</v>
      </c>
      <c r="AM70" s="359"/>
      <c r="AN70" s="359"/>
      <c r="AO70" s="359"/>
      <c r="AP70" s="336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337"/>
      <c r="BE70" s="338"/>
      <c r="BF70" s="358" t="s">
        <v>45</v>
      </c>
      <c r="BG70" s="359"/>
      <c r="BH70" s="359"/>
      <c r="BI70" s="359"/>
      <c r="BJ70" s="336"/>
      <c r="BK70" s="337"/>
      <c r="BL70" s="337"/>
      <c r="BM70" s="337"/>
      <c r="BN70" s="337"/>
      <c r="BO70" s="337"/>
      <c r="BP70" s="337"/>
      <c r="BQ70" s="337"/>
      <c r="BR70" s="337"/>
      <c r="BS70" s="337"/>
      <c r="BT70" s="337"/>
      <c r="BU70" s="337"/>
      <c r="BV70" s="337"/>
      <c r="BW70" s="337"/>
      <c r="BX70" s="337"/>
      <c r="BY70" s="338"/>
      <c r="BZ70" s="18"/>
      <c r="CA70" s="20"/>
      <c r="CB70" s="20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</row>
    <row r="71" spans="1:241">
      <c r="A71" s="18"/>
      <c r="B71" s="21"/>
      <c r="C71" s="21"/>
      <c r="D71" s="20"/>
      <c r="E71" s="20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20"/>
      <c r="X71" s="20"/>
      <c r="Y71" s="20"/>
      <c r="Z71" s="308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39"/>
      <c r="AL71" s="359"/>
      <c r="AM71" s="359"/>
      <c r="AN71" s="359"/>
      <c r="AO71" s="359"/>
      <c r="AP71" s="308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39"/>
      <c r="BF71" s="359"/>
      <c r="BG71" s="359"/>
      <c r="BH71" s="359"/>
      <c r="BI71" s="359"/>
      <c r="BJ71" s="308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39"/>
      <c r="BZ71" s="18"/>
      <c r="CA71" s="20"/>
      <c r="CB71" s="20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</row>
    <row r="72" spans="1:24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</row>
    <row r="73" spans="1:241" ht="12" customHeight="1">
      <c r="A73" s="18"/>
      <c r="B73" s="18"/>
      <c r="C73" s="18"/>
      <c r="D73" s="18"/>
      <c r="E73" s="18"/>
      <c r="F73" s="374" t="s">
        <v>69</v>
      </c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20"/>
      <c r="X73" s="20"/>
      <c r="Y73" s="20"/>
      <c r="Z73" s="375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  <c r="AU73" s="376"/>
      <c r="AV73" s="376"/>
      <c r="AW73" s="376"/>
      <c r="AX73" s="376"/>
      <c r="AY73" s="376"/>
      <c r="AZ73" s="376"/>
      <c r="BA73" s="376"/>
      <c r="BB73" s="376"/>
      <c r="BC73" s="376"/>
      <c r="BD73" s="376"/>
      <c r="BE73" s="376"/>
      <c r="BF73" s="376"/>
      <c r="BG73" s="376"/>
      <c r="BH73" s="376"/>
      <c r="BI73" s="376"/>
      <c r="BJ73" s="376"/>
      <c r="BK73" s="376"/>
      <c r="BL73" s="376"/>
      <c r="BM73" s="376"/>
      <c r="BN73" s="376"/>
      <c r="BO73" s="376"/>
      <c r="BP73" s="376"/>
      <c r="BQ73" s="376"/>
      <c r="BR73" s="376"/>
      <c r="BS73" s="376"/>
      <c r="BT73" s="376"/>
      <c r="BU73" s="376"/>
      <c r="BV73" s="376"/>
      <c r="BW73" s="376"/>
      <c r="BX73" s="376"/>
      <c r="BY73" s="376"/>
      <c r="BZ73" s="376"/>
      <c r="CA73" s="376"/>
      <c r="CB73" s="376"/>
      <c r="CC73" s="376"/>
      <c r="CD73" s="376"/>
      <c r="CE73" s="376"/>
      <c r="CF73" s="376"/>
      <c r="CG73" s="376"/>
      <c r="CH73" s="376"/>
      <c r="CI73" s="376"/>
      <c r="CJ73" s="376"/>
      <c r="CK73" s="376"/>
      <c r="CL73" s="376"/>
      <c r="CM73" s="376"/>
      <c r="CN73" s="376"/>
      <c r="CO73" s="377"/>
      <c r="CP73" s="358" t="s">
        <v>61</v>
      </c>
      <c r="CQ73" s="358"/>
      <c r="CR73" s="358"/>
      <c r="CS73" s="358"/>
      <c r="CT73" s="375"/>
      <c r="CU73" s="376"/>
      <c r="CV73" s="376"/>
      <c r="CW73" s="376"/>
      <c r="CX73" s="376"/>
      <c r="CY73" s="376"/>
      <c r="CZ73" s="376"/>
      <c r="DA73" s="376"/>
      <c r="DB73" s="376"/>
      <c r="DC73" s="376"/>
      <c r="DD73" s="376"/>
      <c r="DE73" s="376"/>
      <c r="DF73" s="376"/>
      <c r="DG73" s="376"/>
      <c r="DH73" s="376"/>
      <c r="DI73" s="376"/>
      <c r="DJ73" s="376"/>
      <c r="DK73" s="376"/>
      <c r="DL73" s="376"/>
      <c r="DM73" s="376"/>
      <c r="DN73" s="376"/>
      <c r="DO73" s="376"/>
      <c r="DP73" s="376"/>
      <c r="DQ73" s="376"/>
      <c r="DR73" s="376"/>
      <c r="DS73" s="376"/>
      <c r="DT73" s="376"/>
      <c r="DU73" s="376"/>
      <c r="DV73" s="376"/>
      <c r="DW73" s="376"/>
      <c r="DX73" s="376"/>
      <c r="DY73" s="376"/>
      <c r="DZ73" s="376"/>
      <c r="EA73" s="376"/>
      <c r="EB73" s="376"/>
      <c r="EC73" s="376"/>
      <c r="ED73" s="376"/>
      <c r="EE73" s="376"/>
      <c r="EF73" s="376"/>
      <c r="EG73" s="376"/>
      <c r="EH73" s="376"/>
      <c r="EI73" s="377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</row>
    <row r="74" spans="1:241" ht="12" customHeight="1">
      <c r="A74" s="18"/>
      <c r="B74" s="18"/>
      <c r="C74" s="18"/>
      <c r="D74" s="18"/>
      <c r="E74" s="18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20"/>
      <c r="X74" s="20"/>
      <c r="Y74" s="20"/>
      <c r="Z74" s="378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  <c r="BA74" s="379"/>
      <c r="BB74" s="379"/>
      <c r="BC74" s="379"/>
      <c r="BD74" s="379"/>
      <c r="BE74" s="379"/>
      <c r="BF74" s="379"/>
      <c r="BG74" s="379"/>
      <c r="BH74" s="379"/>
      <c r="BI74" s="379"/>
      <c r="BJ74" s="379"/>
      <c r="BK74" s="379"/>
      <c r="BL74" s="379"/>
      <c r="BM74" s="379"/>
      <c r="BN74" s="379"/>
      <c r="BO74" s="379"/>
      <c r="BP74" s="379"/>
      <c r="BQ74" s="379"/>
      <c r="BR74" s="379"/>
      <c r="BS74" s="379"/>
      <c r="BT74" s="379"/>
      <c r="BU74" s="379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79"/>
      <c r="CL74" s="379"/>
      <c r="CM74" s="379"/>
      <c r="CN74" s="379"/>
      <c r="CO74" s="380"/>
      <c r="CP74" s="358"/>
      <c r="CQ74" s="358"/>
      <c r="CR74" s="358"/>
      <c r="CS74" s="358"/>
      <c r="CT74" s="378"/>
      <c r="CU74" s="379"/>
      <c r="CV74" s="379"/>
      <c r="CW74" s="379"/>
      <c r="CX74" s="379"/>
      <c r="CY74" s="379"/>
      <c r="CZ74" s="379"/>
      <c r="DA74" s="379"/>
      <c r="DB74" s="379"/>
      <c r="DC74" s="379"/>
      <c r="DD74" s="379"/>
      <c r="DE74" s="379"/>
      <c r="DF74" s="379"/>
      <c r="DG74" s="379"/>
      <c r="DH74" s="379"/>
      <c r="DI74" s="379"/>
      <c r="DJ74" s="379"/>
      <c r="DK74" s="379"/>
      <c r="DL74" s="379"/>
      <c r="DM74" s="379"/>
      <c r="DN74" s="379"/>
      <c r="DO74" s="379"/>
      <c r="DP74" s="379"/>
      <c r="DQ74" s="379"/>
      <c r="DR74" s="379"/>
      <c r="DS74" s="379"/>
      <c r="DT74" s="379"/>
      <c r="DU74" s="379"/>
      <c r="DV74" s="379"/>
      <c r="DW74" s="379"/>
      <c r="DX74" s="379"/>
      <c r="DY74" s="379"/>
      <c r="DZ74" s="379"/>
      <c r="EA74" s="379"/>
      <c r="EB74" s="379"/>
      <c r="EC74" s="379"/>
      <c r="ED74" s="379"/>
      <c r="EE74" s="379"/>
      <c r="EF74" s="379"/>
      <c r="EG74" s="379"/>
      <c r="EH74" s="379"/>
      <c r="EI74" s="380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</row>
    <row r="75" spans="1:24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</row>
    <row r="76" spans="1:241" ht="12" customHeight="1">
      <c r="A76" s="18"/>
      <c r="B76" s="390" t="s">
        <v>70</v>
      </c>
      <c r="C76" s="391"/>
      <c r="D76" s="392"/>
      <c r="E76" s="49"/>
      <c r="F76" s="396" t="s">
        <v>71</v>
      </c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18"/>
      <c r="X76" s="18"/>
      <c r="Y76" s="18"/>
      <c r="Z76" s="59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60"/>
      <c r="AY76" s="59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60"/>
      <c r="CG76" s="59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60"/>
      <c r="DO76" s="59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60"/>
      <c r="GD76" s="18"/>
      <c r="GE76" s="18"/>
      <c r="GF76" s="18"/>
      <c r="GG76" s="18"/>
    </row>
    <row r="77" spans="1:241" ht="12" customHeight="1">
      <c r="A77" s="18"/>
      <c r="B77" s="393"/>
      <c r="C77" s="394"/>
      <c r="D77" s="395"/>
      <c r="E77" s="18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18"/>
      <c r="X77" s="18"/>
      <c r="Y77" s="18"/>
      <c r="Z77" s="61"/>
      <c r="AA77" s="397"/>
      <c r="AB77" s="398"/>
      <c r="AC77" s="399"/>
      <c r="AD77" s="20" t="s">
        <v>72</v>
      </c>
      <c r="AE77" s="18"/>
      <c r="AF77" s="20" t="s">
        <v>73</v>
      </c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62"/>
      <c r="AY77" s="61"/>
      <c r="AZ77" s="397"/>
      <c r="BA77" s="398"/>
      <c r="BB77" s="399"/>
      <c r="BC77" s="18"/>
      <c r="BD77" s="20" t="s">
        <v>74</v>
      </c>
      <c r="BE77" s="18"/>
      <c r="BF77" s="20" t="s">
        <v>75</v>
      </c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62"/>
      <c r="CG77" s="61"/>
      <c r="CH77" s="397"/>
      <c r="CI77" s="398"/>
      <c r="CJ77" s="399"/>
      <c r="CK77" s="18"/>
      <c r="CL77" s="20" t="s">
        <v>76</v>
      </c>
      <c r="CM77" s="18"/>
      <c r="CN77" s="20" t="s">
        <v>77</v>
      </c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62"/>
      <c r="DO77" s="61"/>
      <c r="DP77" s="397"/>
      <c r="DQ77" s="398"/>
      <c r="DR77" s="399"/>
      <c r="DS77" s="18"/>
      <c r="DT77" s="20" t="s">
        <v>78</v>
      </c>
      <c r="DU77" s="18"/>
      <c r="DV77" s="20" t="s">
        <v>77</v>
      </c>
      <c r="DW77" s="18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18"/>
      <c r="GC77" s="62"/>
      <c r="GD77" s="20"/>
      <c r="GE77" s="20"/>
      <c r="GF77" s="20"/>
      <c r="GG77" s="20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</row>
    <row r="78" spans="1:241" ht="20.45" customHeight="1">
      <c r="A78" s="18"/>
      <c r="B78" s="21"/>
      <c r="C78" s="2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61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62"/>
      <c r="AY78" s="61"/>
      <c r="AZ78" s="351" t="s">
        <v>79</v>
      </c>
      <c r="BA78" s="351"/>
      <c r="BB78" s="351"/>
      <c r="BC78" s="351"/>
      <c r="BD78" s="351"/>
      <c r="BE78" s="351"/>
      <c r="BF78" s="351"/>
      <c r="BG78" s="351"/>
      <c r="BH78" s="264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6"/>
      <c r="CB78" s="20"/>
      <c r="CC78" s="20" t="s">
        <v>80</v>
      </c>
      <c r="CD78" s="20"/>
      <c r="CE78" s="20"/>
      <c r="CF78" s="62"/>
      <c r="CG78" s="61"/>
      <c r="CH78" s="351" t="s">
        <v>79</v>
      </c>
      <c r="CI78" s="351"/>
      <c r="CJ78" s="351"/>
      <c r="CK78" s="351"/>
      <c r="CL78" s="351"/>
      <c r="CM78" s="351"/>
      <c r="CN78" s="351"/>
      <c r="CO78" s="351"/>
      <c r="CP78" s="264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/>
      <c r="DD78" s="265"/>
      <c r="DE78" s="265"/>
      <c r="DF78" s="265"/>
      <c r="DG78" s="265"/>
      <c r="DH78" s="265"/>
      <c r="DI78" s="266"/>
      <c r="DJ78" s="20"/>
      <c r="DK78" s="20" t="s">
        <v>80</v>
      </c>
      <c r="DL78" s="20"/>
      <c r="DM78" s="20"/>
      <c r="DN78" s="62"/>
      <c r="DO78" s="20"/>
      <c r="DP78" s="351" t="s">
        <v>79</v>
      </c>
      <c r="DQ78" s="351"/>
      <c r="DR78" s="351"/>
      <c r="DS78" s="351"/>
      <c r="DT78" s="351"/>
      <c r="DU78" s="351"/>
      <c r="DV78" s="351"/>
      <c r="DW78" s="351"/>
      <c r="DX78" s="264"/>
      <c r="DY78" s="265"/>
      <c r="DZ78" s="265"/>
      <c r="EA78" s="265"/>
      <c r="EB78" s="265"/>
      <c r="EC78" s="265"/>
      <c r="ED78" s="265"/>
      <c r="EE78" s="265"/>
      <c r="EF78" s="265"/>
      <c r="EG78" s="265"/>
      <c r="EH78" s="265"/>
      <c r="EI78" s="265"/>
      <c r="EJ78" s="265"/>
      <c r="EK78" s="265"/>
      <c r="EL78" s="265"/>
      <c r="EM78" s="265"/>
      <c r="EN78" s="265"/>
      <c r="EO78" s="265"/>
      <c r="EP78" s="265"/>
      <c r="EQ78" s="266"/>
      <c r="ER78" s="20"/>
      <c r="ES78" s="20" t="s">
        <v>80</v>
      </c>
      <c r="ET78" s="20"/>
      <c r="EU78" s="20"/>
      <c r="EV78" s="20"/>
      <c r="EW78" s="351" t="s">
        <v>79</v>
      </c>
      <c r="EX78" s="351"/>
      <c r="EY78" s="351"/>
      <c r="EZ78" s="351"/>
      <c r="FA78" s="351"/>
      <c r="FB78" s="351"/>
      <c r="FC78" s="351"/>
      <c r="FD78" s="351"/>
      <c r="FE78" s="264"/>
      <c r="FF78" s="265"/>
      <c r="FG78" s="265"/>
      <c r="FH78" s="265"/>
      <c r="FI78" s="265"/>
      <c r="FJ78" s="265"/>
      <c r="FK78" s="265"/>
      <c r="FL78" s="265"/>
      <c r="FM78" s="265"/>
      <c r="FN78" s="265"/>
      <c r="FO78" s="265"/>
      <c r="FP78" s="265"/>
      <c r="FQ78" s="265"/>
      <c r="FR78" s="265"/>
      <c r="FS78" s="265"/>
      <c r="FT78" s="265"/>
      <c r="FU78" s="265"/>
      <c r="FV78" s="265"/>
      <c r="FW78" s="265"/>
      <c r="FX78" s="266"/>
      <c r="FY78" s="20"/>
      <c r="FZ78" s="20" t="s">
        <v>80</v>
      </c>
      <c r="GA78" s="20"/>
      <c r="GB78" s="18"/>
      <c r="GC78" s="62"/>
      <c r="GD78" s="20"/>
      <c r="GE78" s="20"/>
      <c r="GF78" s="20"/>
      <c r="GG78" s="20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</row>
    <row r="79" spans="1:241">
      <c r="A79" s="18"/>
      <c r="B79" s="21"/>
      <c r="C79" s="2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61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62"/>
      <c r="AY79" s="61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20"/>
      <c r="CC79" s="20"/>
      <c r="CD79" s="20"/>
      <c r="CE79" s="20"/>
      <c r="CF79" s="62"/>
      <c r="CG79" s="61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20"/>
      <c r="DK79" s="20"/>
      <c r="DL79" s="20"/>
      <c r="DM79" s="20"/>
      <c r="DN79" s="62"/>
      <c r="DO79" s="20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20"/>
      <c r="ES79" s="20"/>
      <c r="ET79" s="20"/>
      <c r="EU79" s="20"/>
      <c r="EV79" s="20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20"/>
      <c r="FZ79" s="20"/>
      <c r="GA79" s="20"/>
      <c r="GB79" s="18"/>
      <c r="GC79" s="62"/>
      <c r="GD79" s="20"/>
      <c r="GE79" s="20"/>
      <c r="GF79" s="20"/>
      <c r="GG79" s="20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</row>
    <row r="80" spans="1:241" ht="20.45" customHeight="1">
      <c r="A80" s="18"/>
      <c r="B80" s="21"/>
      <c r="C80" s="21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61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62"/>
      <c r="AY80" s="61"/>
      <c r="AZ80" s="20"/>
      <c r="BA80" s="20"/>
      <c r="BB80" s="20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20"/>
      <c r="CE80" s="20"/>
      <c r="CF80" s="62"/>
      <c r="CG80" s="61"/>
      <c r="CH80" s="20"/>
      <c r="CI80" s="20"/>
      <c r="CJ80" s="20"/>
      <c r="CK80" s="20" t="s">
        <v>81</v>
      </c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62"/>
      <c r="DO80" s="20"/>
      <c r="DP80" s="20"/>
      <c r="DQ80" s="20"/>
      <c r="DR80" s="18"/>
      <c r="DS80" s="20"/>
      <c r="DT80" s="20" t="s">
        <v>82</v>
      </c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406"/>
      <c r="EG80" s="407"/>
      <c r="EH80" s="407"/>
      <c r="EI80" s="407"/>
      <c r="EJ80" s="407"/>
      <c r="EK80" s="408"/>
      <c r="EL80" s="20" t="s">
        <v>83</v>
      </c>
      <c r="EM80" s="20"/>
      <c r="EN80" s="20"/>
      <c r="EO80" s="20"/>
      <c r="EP80" s="18"/>
      <c r="EQ80" s="18"/>
      <c r="ER80" s="18"/>
      <c r="ES80" s="18"/>
      <c r="ET80" s="20"/>
      <c r="EU80" s="20"/>
      <c r="EV80" s="20"/>
      <c r="EW80" s="20"/>
      <c r="EX80" s="20"/>
      <c r="EY80" s="19"/>
      <c r="EZ80" s="19"/>
      <c r="FA80" s="20" t="s">
        <v>82</v>
      </c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406"/>
      <c r="FN80" s="407"/>
      <c r="FO80" s="407"/>
      <c r="FP80" s="407"/>
      <c r="FQ80" s="407"/>
      <c r="FR80" s="408"/>
      <c r="FS80" s="20" t="s">
        <v>83</v>
      </c>
      <c r="FT80" s="20"/>
      <c r="FU80" s="20"/>
      <c r="FV80" s="20"/>
      <c r="FW80" s="19"/>
      <c r="FX80" s="19"/>
      <c r="FY80" s="20"/>
      <c r="FZ80" s="20"/>
      <c r="GA80" s="20"/>
      <c r="GB80" s="18"/>
      <c r="GC80" s="62"/>
      <c r="GD80" s="20"/>
      <c r="GE80" s="20"/>
      <c r="GF80" s="18"/>
      <c r="GG80" s="18"/>
    </row>
    <row r="81" spans="1:189" ht="5.0999999999999996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63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64"/>
      <c r="AY81" s="63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64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64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64"/>
      <c r="GD81" s="20"/>
      <c r="GE81" s="20"/>
      <c r="GF81" s="18"/>
      <c r="GG81" s="18"/>
    </row>
    <row r="82" spans="1:189" ht="13.5">
      <c r="A82" s="18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39"/>
      <c r="AH82" s="20"/>
      <c r="AI82" s="4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</row>
    <row r="83" spans="1:189" ht="12" customHeight="1">
      <c r="A83" s="18"/>
      <c r="B83" s="409" t="s">
        <v>84</v>
      </c>
      <c r="C83" s="409"/>
      <c r="D83" s="409"/>
      <c r="E83" s="49"/>
      <c r="F83" s="396" t="s">
        <v>85</v>
      </c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18"/>
      <c r="X83" s="18"/>
      <c r="Y83" s="18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20"/>
      <c r="AM83" s="335" t="s">
        <v>86</v>
      </c>
      <c r="AN83" s="335"/>
      <c r="AO83" s="335"/>
      <c r="AP83" s="335"/>
      <c r="AQ83" s="18"/>
      <c r="AR83" s="18"/>
      <c r="AS83" s="321" t="s">
        <v>87</v>
      </c>
      <c r="AT83" s="321"/>
      <c r="AU83" s="321"/>
      <c r="AV83" s="321"/>
      <c r="AW83" s="321"/>
      <c r="AX83" s="321"/>
      <c r="AY83" s="321"/>
      <c r="AZ83" s="321"/>
      <c r="BA83" s="321"/>
      <c r="BB83" s="321"/>
      <c r="BC83" s="321"/>
      <c r="BD83" s="321"/>
      <c r="BE83" s="414"/>
      <c r="BF83" s="414"/>
      <c r="BG83" s="414"/>
      <c r="BH83" s="414"/>
      <c r="BI83" s="335" t="s">
        <v>8</v>
      </c>
      <c r="BJ83" s="396"/>
      <c r="BK83" s="396"/>
      <c r="BL83" s="396"/>
      <c r="BM83" s="414"/>
      <c r="BN83" s="414"/>
      <c r="BO83" s="414"/>
      <c r="BP83" s="414"/>
      <c r="BQ83" s="335" t="s">
        <v>88</v>
      </c>
      <c r="BR83" s="335"/>
      <c r="BS83" s="335"/>
      <c r="BT83" s="335"/>
      <c r="BU83" s="335"/>
      <c r="BV83" s="335"/>
      <c r="BW83" s="18"/>
      <c r="BX83" s="18"/>
      <c r="BY83" s="18"/>
      <c r="BZ83" s="18"/>
      <c r="CA83" s="18"/>
      <c r="CB83" s="18"/>
      <c r="CC83" s="18"/>
      <c r="CD83" s="18"/>
      <c r="CE83" s="20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20"/>
      <c r="GC83" s="18"/>
      <c r="GD83" s="18"/>
      <c r="GE83" s="18"/>
      <c r="GF83" s="18"/>
      <c r="GG83" s="18"/>
    </row>
    <row r="84" spans="1:189">
      <c r="A84" s="18"/>
      <c r="B84" s="410"/>
      <c r="C84" s="410"/>
      <c r="D84" s="410"/>
      <c r="E84" s="18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18"/>
      <c r="X84" s="18"/>
      <c r="Y84" s="18"/>
      <c r="Z84" s="413"/>
      <c r="AA84" s="413"/>
      <c r="AB84" s="413"/>
      <c r="AC84" s="413"/>
      <c r="AD84" s="413"/>
      <c r="AE84" s="413"/>
      <c r="AF84" s="413"/>
      <c r="AG84" s="413"/>
      <c r="AH84" s="413"/>
      <c r="AI84" s="413"/>
      <c r="AJ84" s="413"/>
      <c r="AK84" s="413"/>
      <c r="AL84" s="18"/>
      <c r="AM84" s="411"/>
      <c r="AN84" s="411"/>
      <c r="AO84" s="411"/>
      <c r="AP84" s="411"/>
      <c r="AQ84" s="18"/>
      <c r="AR84" s="18"/>
      <c r="AS84" s="411"/>
      <c r="AT84" s="411"/>
      <c r="AU84" s="411"/>
      <c r="AV84" s="411"/>
      <c r="AW84" s="411"/>
      <c r="AX84" s="411"/>
      <c r="AY84" s="411"/>
      <c r="AZ84" s="411"/>
      <c r="BA84" s="411"/>
      <c r="BB84" s="411"/>
      <c r="BC84" s="411"/>
      <c r="BD84" s="411"/>
      <c r="BE84" s="413"/>
      <c r="BF84" s="413"/>
      <c r="BG84" s="413"/>
      <c r="BH84" s="413"/>
      <c r="BI84" s="411"/>
      <c r="BJ84" s="411"/>
      <c r="BK84" s="411"/>
      <c r="BL84" s="411"/>
      <c r="BM84" s="413"/>
      <c r="BN84" s="413"/>
      <c r="BO84" s="413"/>
      <c r="BP84" s="413"/>
      <c r="BQ84" s="411"/>
      <c r="BR84" s="411"/>
      <c r="BS84" s="411"/>
      <c r="BT84" s="411"/>
      <c r="BU84" s="411"/>
      <c r="BV84" s="411"/>
      <c r="BW84" s="18"/>
      <c r="BX84" s="18"/>
      <c r="BY84" s="18"/>
      <c r="BZ84" s="18"/>
      <c r="CA84" s="18"/>
      <c r="CB84" s="18"/>
      <c r="CC84" s="18"/>
      <c r="CD84" s="18"/>
      <c r="CE84" s="20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</row>
    <row r="85" spans="1:189" ht="12.9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417" t="s">
        <v>89</v>
      </c>
      <c r="AU85" s="417"/>
      <c r="AV85" s="417"/>
      <c r="AW85" s="417"/>
      <c r="AX85" s="417"/>
      <c r="AY85" s="417"/>
      <c r="AZ85" s="417"/>
      <c r="BA85" s="417"/>
      <c r="BB85" s="417"/>
      <c r="BC85" s="417"/>
      <c r="BD85" s="417"/>
      <c r="BE85" s="417"/>
      <c r="BF85" s="417"/>
      <c r="BG85" s="417"/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17"/>
      <c r="BS85" s="417"/>
      <c r="BT85" s="417"/>
      <c r="BU85" s="417"/>
      <c r="BV85" s="417"/>
      <c r="BW85" s="417"/>
      <c r="BX85" s="417"/>
      <c r="BY85" s="417"/>
      <c r="BZ85" s="417"/>
      <c r="CA85" s="417"/>
      <c r="CB85" s="417"/>
      <c r="CC85" s="417"/>
      <c r="CD85" s="417"/>
      <c r="CE85" s="417"/>
      <c r="CF85" s="417"/>
      <c r="CG85" s="417"/>
      <c r="CH85" s="417"/>
      <c r="CI85" s="417"/>
      <c r="CJ85" s="417"/>
      <c r="CK85" s="417"/>
      <c r="CL85" s="417"/>
      <c r="CM85" s="417"/>
      <c r="CN85" s="417"/>
      <c r="CO85" s="417"/>
      <c r="CP85" s="417"/>
      <c r="CQ85" s="417"/>
      <c r="CR85" s="417"/>
      <c r="CS85" s="417"/>
      <c r="CT85" s="417"/>
      <c r="CU85" s="417"/>
      <c r="CV85" s="417"/>
      <c r="CW85" s="417"/>
      <c r="CX85" s="417"/>
      <c r="CY85" s="417"/>
      <c r="CZ85" s="417"/>
      <c r="DA85" s="417"/>
      <c r="DB85" s="417"/>
      <c r="DC85" s="417"/>
      <c r="DD85" s="417"/>
      <c r="DE85" s="417"/>
      <c r="DF85" s="417"/>
      <c r="DG85" s="417"/>
      <c r="DH85" s="417"/>
      <c r="DI85" s="417"/>
      <c r="DJ85" s="417"/>
      <c r="DK85" s="417"/>
      <c r="DL85" s="417"/>
      <c r="DM85" s="417"/>
      <c r="DN85" s="417"/>
      <c r="DO85" s="417"/>
      <c r="DP85" s="417"/>
      <c r="DQ85" s="417"/>
      <c r="DR85" s="417"/>
      <c r="DS85" s="417"/>
      <c r="DT85" s="417"/>
      <c r="DU85" s="417"/>
      <c r="DV85" s="417"/>
      <c r="DW85" s="417"/>
      <c r="DX85" s="417"/>
      <c r="DY85" s="417"/>
      <c r="DZ85" s="417"/>
      <c r="EA85" s="417"/>
      <c r="EB85" s="417"/>
      <c r="EC85" s="417"/>
      <c r="ED85" s="417"/>
      <c r="EE85" s="417"/>
      <c r="EF85" s="417"/>
      <c r="EG85" s="417"/>
      <c r="EH85" s="417"/>
      <c r="EI85" s="417"/>
      <c r="EJ85" s="417"/>
      <c r="EK85" s="417"/>
      <c r="EL85" s="417"/>
      <c r="EM85" s="417"/>
      <c r="EN85" s="417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</row>
    <row r="86" spans="1:189" ht="12.9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</row>
    <row r="87" spans="1:189" ht="3" customHeight="1">
      <c r="A87" s="20"/>
      <c r="B87" s="21"/>
      <c r="C87" s="2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18"/>
      <c r="GD87" s="18"/>
      <c r="GE87" s="18"/>
      <c r="GF87" s="18"/>
      <c r="GG87" s="18"/>
    </row>
    <row r="88" spans="1:189" ht="12" customHeight="1">
      <c r="A88" s="18"/>
      <c r="B88" s="315" t="s">
        <v>90</v>
      </c>
      <c r="C88" s="316"/>
      <c r="D88" s="317"/>
      <c r="E88" s="49"/>
      <c r="F88" s="321" t="s">
        <v>91</v>
      </c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18"/>
      <c r="X88" s="18"/>
      <c r="Y88" s="18"/>
      <c r="Z88" s="400" t="s">
        <v>92</v>
      </c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2"/>
      <c r="BA88" s="403" t="s">
        <v>93</v>
      </c>
      <c r="BB88" s="404"/>
      <c r="BC88" s="404"/>
      <c r="BD88" s="404"/>
      <c r="BE88" s="404"/>
      <c r="BF88" s="404"/>
      <c r="BG88" s="404"/>
      <c r="BH88" s="404"/>
      <c r="BI88" s="404"/>
      <c r="BJ88" s="404"/>
      <c r="BK88" s="404"/>
      <c r="BL88" s="404"/>
      <c r="BM88" s="404"/>
      <c r="BN88" s="404"/>
      <c r="BO88" s="404"/>
      <c r="BP88" s="404"/>
      <c r="BQ88" s="404"/>
      <c r="BR88" s="404"/>
      <c r="BS88" s="404"/>
      <c r="BT88" s="404"/>
      <c r="BU88" s="404"/>
      <c r="BV88" s="404"/>
      <c r="BW88" s="404"/>
      <c r="BX88" s="404"/>
      <c r="BY88" s="404"/>
      <c r="BZ88" s="404"/>
      <c r="CA88" s="405"/>
      <c r="CB88" s="403" t="s">
        <v>94</v>
      </c>
      <c r="CC88" s="404"/>
      <c r="CD88" s="404"/>
      <c r="CE88" s="404"/>
      <c r="CF88" s="404"/>
      <c r="CG88" s="404"/>
      <c r="CH88" s="404"/>
      <c r="CI88" s="404"/>
      <c r="CJ88" s="404"/>
      <c r="CK88" s="404"/>
      <c r="CL88" s="404"/>
      <c r="CM88" s="404"/>
      <c r="CN88" s="404"/>
      <c r="CO88" s="404"/>
      <c r="CP88" s="404"/>
      <c r="CQ88" s="404"/>
      <c r="CR88" s="404"/>
      <c r="CS88" s="404"/>
      <c r="CT88" s="404"/>
      <c r="CU88" s="404"/>
      <c r="CV88" s="404"/>
      <c r="CW88" s="404"/>
      <c r="CX88" s="404"/>
      <c r="CY88" s="404"/>
      <c r="CZ88" s="404"/>
      <c r="DA88" s="404"/>
      <c r="DB88" s="404"/>
      <c r="DC88" s="403" t="s">
        <v>95</v>
      </c>
      <c r="DD88" s="404"/>
      <c r="DE88" s="404"/>
      <c r="DF88" s="404"/>
      <c r="DG88" s="404"/>
      <c r="DH88" s="404"/>
      <c r="DI88" s="404"/>
      <c r="DJ88" s="404"/>
      <c r="DK88" s="404"/>
      <c r="DL88" s="404"/>
      <c r="DM88" s="404"/>
      <c r="DN88" s="404"/>
      <c r="DO88" s="404"/>
      <c r="DP88" s="404"/>
      <c r="DQ88" s="404"/>
      <c r="DR88" s="404"/>
      <c r="DS88" s="404"/>
      <c r="DT88" s="404"/>
      <c r="DU88" s="404"/>
      <c r="DV88" s="404"/>
      <c r="DW88" s="404"/>
      <c r="DX88" s="404"/>
      <c r="DY88" s="404"/>
      <c r="DZ88" s="404"/>
      <c r="EA88" s="404"/>
      <c r="EB88" s="404"/>
      <c r="EC88" s="405"/>
      <c r="ED88" s="403" t="s">
        <v>96</v>
      </c>
      <c r="EE88" s="404"/>
      <c r="EF88" s="404"/>
      <c r="EG88" s="404"/>
      <c r="EH88" s="404"/>
      <c r="EI88" s="404"/>
      <c r="EJ88" s="404"/>
      <c r="EK88" s="404"/>
      <c r="EL88" s="404"/>
      <c r="EM88" s="404"/>
      <c r="EN88" s="404"/>
      <c r="EO88" s="404"/>
      <c r="EP88" s="404"/>
      <c r="EQ88" s="404"/>
      <c r="ER88" s="404"/>
      <c r="ES88" s="404"/>
      <c r="ET88" s="404"/>
      <c r="EU88" s="404"/>
      <c r="EV88" s="404"/>
      <c r="EW88" s="404"/>
      <c r="EX88" s="404"/>
      <c r="EY88" s="404"/>
      <c r="EZ88" s="404"/>
      <c r="FA88" s="404"/>
      <c r="FB88" s="404"/>
      <c r="FC88" s="404"/>
      <c r="FD88" s="405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</row>
    <row r="89" spans="1:189" ht="12" customHeight="1">
      <c r="A89" s="18"/>
      <c r="B89" s="318"/>
      <c r="C89" s="319"/>
      <c r="D89" s="320"/>
      <c r="E89" s="18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18"/>
      <c r="X89" s="18"/>
      <c r="Y89" s="18"/>
      <c r="Z89" s="415"/>
      <c r="AA89" s="415"/>
      <c r="AB89" s="415"/>
      <c r="AC89" s="415"/>
      <c r="AD89" s="415"/>
      <c r="AE89" s="415"/>
      <c r="AF89" s="415"/>
      <c r="AG89" s="415"/>
      <c r="AH89" s="415"/>
      <c r="AI89" s="415"/>
      <c r="AJ89" s="415"/>
      <c r="AK89" s="415"/>
      <c r="AL89" s="415"/>
      <c r="AM89" s="415"/>
      <c r="AN89" s="415"/>
      <c r="AO89" s="415"/>
      <c r="AP89" s="415"/>
      <c r="AQ89" s="415"/>
      <c r="AR89" s="415"/>
      <c r="AS89" s="415"/>
      <c r="AT89" s="415"/>
      <c r="AU89" s="415"/>
      <c r="AV89" s="415"/>
      <c r="AW89" s="415"/>
      <c r="AX89" s="415"/>
      <c r="AY89" s="415"/>
      <c r="AZ89" s="415"/>
      <c r="BA89" s="415"/>
      <c r="BB89" s="415"/>
      <c r="BC89" s="415"/>
      <c r="BD89" s="415"/>
      <c r="BE89" s="415"/>
      <c r="BF89" s="415"/>
      <c r="BG89" s="415"/>
      <c r="BH89" s="415"/>
      <c r="BI89" s="415"/>
      <c r="BJ89" s="415"/>
      <c r="BK89" s="415"/>
      <c r="BL89" s="415"/>
      <c r="BM89" s="415"/>
      <c r="BN89" s="415"/>
      <c r="BO89" s="415"/>
      <c r="BP89" s="415"/>
      <c r="BQ89" s="415"/>
      <c r="BR89" s="415"/>
      <c r="BS89" s="415"/>
      <c r="BT89" s="415"/>
      <c r="BU89" s="415"/>
      <c r="BV89" s="415"/>
      <c r="BW89" s="415"/>
      <c r="BX89" s="415"/>
      <c r="BY89" s="415"/>
      <c r="BZ89" s="415"/>
      <c r="CA89" s="415"/>
      <c r="CB89" s="415"/>
      <c r="CC89" s="415"/>
      <c r="CD89" s="415"/>
      <c r="CE89" s="415"/>
      <c r="CF89" s="415"/>
      <c r="CG89" s="415"/>
      <c r="CH89" s="415"/>
      <c r="CI89" s="415"/>
      <c r="CJ89" s="415"/>
      <c r="CK89" s="415"/>
      <c r="CL89" s="415"/>
      <c r="CM89" s="415"/>
      <c r="CN89" s="415"/>
      <c r="CO89" s="415"/>
      <c r="CP89" s="415"/>
      <c r="CQ89" s="415"/>
      <c r="CR89" s="415"/>
      <c r="CS89" s="415"/>
      <c r="CT89" s="415"/>
      <c r="CU89" s="415"/>
      <c r="CV89" s="415"/>
      <c r="CW89" s="415"/>
      <c r="CX89" s="415"/>
      <c r="CY89" s="415"/>
      <c r="CZ89" s="415"/>
      <c r="DA89" s="415"/>
      <c r="DB89" s="415"/>
      <c r="DC89" s="416"/>
      <c r="DD89" s="416"/>
      <c r="DE89" s="416"/>
      <c r="DF89" s="416"/>
      <c r="DG89" s="416"/>
      <c r="DH89" s="416"/>
      <c r="DI89" s="416"/>
      <c r="DJ89" s="416"/>
      <c r="DK89" s="416"/>
      <c r="DL89" s="416"/>
      <c r="DM89" s="416"/>
      <c r="DN89" s="416"/>
      <c r="DO89" s="416"/>
      <c r="DP89" s="416"/>
      <c r="DQ89" s="416"/>
      <c r="DR89" s="416"/>
      <c r="DS89" s="416"/>
      <c r="DT89" s="416"/>
      <c r="DU89" s="416"/>
      <c r="DV89" s="416"/>
      <c r="DW89" s="416"/>
      <c r="DX89" s="416"/>
      <c r="DY89" s="416"/>
      <c r="DZ89" s="416"/>
      <c r="EA89" s="416"/>
      <c r="EB89" s="416"/>
      <c r="EC89" s="416"/>
      <c r="ED89" s="415"/>
      <c r="EE89" s="415"/>
      <c r="EF89" s="415"/>
      <c r="EG89" s="415"/>
      <c r="EH89" s="415"/>
      <c r="EI89" s="415"/>
      <c r="EJ89" s="415"/>
      <c r="EK89" s="415"/>
      <c r="EL89" s="415"/>
      <c r="EM89" s="415"/>
      <c r="EN89" s="415"/>
      <c r="EO89" s="415"/>
      <c r="EP89" s="415"/>
      <c r="EQ89" s="415"/>
      <c r="ER89" s="415"/>
      <c r="ES89" s="415"/>
      <c r="ET89" s="415"/>
      <c r="EU89" s="415"/>
      <c r="EV89" s="415"/>
      <c r="EW89" s="415"/>
      <c r="EX89" s="415"/>
      <c r="EY89" s="415"/>
      <c r="EZ89" s="415"/>
      <c r="FA89" s="415"/>
      <c r="FB89" s="415"/>
      <c r="FC89" s="415"/>
      <c r="FD89" s="415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</row>
    <row r="90" spans="1:189" ht="14.25">
      <c r="A90" s="18"/>
      <c r="B90" s="21"/>
      <c r="C90" s="21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54"/>
      <c r="Y90" s="54"/>
      <c r="Z90" s="415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415"/>
      <c r="AL90" s="415"/>
      <c r="AM90" s="415"/>
      <c r="AN90" s="415"/>
      <c r="AO90" s="415"/>
      <c r="AP90" s="415"/>
      <c r="AQ90" s="415"/>
      <c r="AR90" s="415"/>
      <c r="AS90" s="415"/>
      <c r="AT90" s="415"/>
      <c r="AU90" s="415"/>
      <c r="AV90" s="415"/>
      <c r="AW90" s="415"/>
      <c r="AX90" s="415"/>
      <c r="AY90" s="415"/>
      <c r="AZ90" s="415"/>
      <c r="BA90" s="415"/>
      <c r="BB90" s="415"/>
      <c r="BC90" s="415"/>
      <c r="BD90" s="415"/>
      <c r="BE90" s="415"/>
      <c r="BF90" s="415"/>
      <c r="BG90" s="415"/>
      <c r="BH90" s="415"/>
      <c r="BI90" s="415"/>
      <c r="BJ90" s="415"/>
      <c r="BK90" s="415"/>
      <c r="BL90" s="415"/>
      <c r="BM90" s="415"/>
      <c r="BN90" s="415"/>
      <c r="BO90" s="415"/>
      <c r="BP90" s="415"/>
      <c r="BQ90" s="415"/>
      <c r="BR90" s="415"/>
      <c r="BS90" s="415"/>
      <c r="BT90" s="415"/>
      <c r="BU90" s="415"/>
      <c r="BV90" s="415"/>
      <c r="BW90" s="415"/>
      <c r="BX90" s="415"/>
      <c r="BY90" s="415"/>
      <c r="BZ90" s="415"/>
      <c r="CA90" s="415"/>
      <c r="CB90" s="415"/>
      <c r="CC90" s="415"/>
      <c r="CD90" s="415"/>
      <c r="CE90" s="415"/>
      <c r="CF90" s="415"/>
      <c r="CG90" s="415"/>
      <c r="CH90" s="415"/>
      <c r="CI90" s="415"/>
      <c r="CJ90" s="415"/>
      <c r="CK90" s="415"/>
      <c r="CL90" s="415"/>
      <c r="CM90" s="415"/>
      <c r="CN90" s="415"/>
      <c r="CO90" s="415"/>
      <c r="CP90" s="415"/>
      <c r="CQ90" s="415"/>
      <c r="CR90" s="415"/>
      <c r="CS90" s="415"/>
      <c r="CT90" s="415"/>
      <c r="CU90" s="415"/>
      <c r="CV90" s="415"/>
      <c r="CW90" s="415"/>
      <c r="CX90" s="415"/>
      <c r="CY90" s="415"/>
      <c r="CZ90" s="415"/>
      <c r="DA90" s="415"/>
      <c r="DB90" s="415"/>
      <c r="DC90" s="416"/>
      <c r="DD90" s="416"/>
      <c r="DE90" s="416"/>
      <c r="DF90" s="416"/>
      <c r="DG90" s="416"/>
      <c r="DH90" s="416"/>
      <c r="DI90" s="416"/>
      <c r="DJ90" s="416"/>
      <c r="DK90" s="416"/>
      <c r="DL90" s="416"/>
      <c r="DM90" s="416"/>
      <c r="DN90" s="416"/>
      <c r="DO90" s="416"/>
      <c r="DP90" s="416"/>
      <c r="DQ90" s="416"/>
      <c r="DR90" s="416"/>
      <c r="DS90" s="416"/>
      <c r="DT90" s="416"/>
      <c r="DU90" s="416"/>
      <c r="DV90" s="416"/>
      <c r="DW90" s="416"/>
      <c r="DX90" s="416"/>
      <c r="DY90" s="416"/>
      <c r="DZ90" s="416"/>
      <c r="EA90" s="416"/>
      <c r="EB90" s="416"/>
      <c r="EC90" s="416"/>
      <c r="ED90" s="415"/>
      <c r="EE90" s="415"/>
      <c r="EF90" s="415"/>
      <c r="EG90" s="415"/>
      <c r="EH90" s="415"/>
      <c r="EI90" s="415"/>
      <c r="EJ90" s="415"/>
      <c r="EK90" s="415"/>
      <c r="EL90" s="415"/>
      <c r="EM90" s="415"/>
      <c r="EN90" s="415"/>
      <c r="EO90" s="415"/>
      <c r="EP90" s="415"/>
      <c r="EQ90" s="415"/>
      <c r="ER90" s="415"/>
      <c r="ES90" s="415"/>
      <c r="ET90" s="415"/>
      <c r="EU90" s="415"/>
      <c r="EV90" s="415"/>
      <c r="EW90" s="415"/>
      <c r="EX90" s="415"/>
      <c r="EY90" s="415"/>
      <c r="EZ90" s="415"/>
      <c r="FA90" s="415"/>
      <c r="FB90" s="415"/>
      <c r="FC90" s="415"/>
      <c r="FD90" s="415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</row>
    <row r="91" spans="1:189" ht="14.1" customHeight="1">
      <c r="A91" s="18"/>
      <c r="B91" s="21"/>
      <c r="C91" s="2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54"/>
      <c r="Y91" s="54"/>
      <c r="Z91" s="54"/>
      <c r="AA91" s="54"/>
      <c r="AB91" s="54"/>
      <c r="AC91" s="54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</row>
    <row r="92" spans="1:189">
      <c r="A92" s="20"/>
      <c r="B92" s="315" t="s">
        <v>97</v>
      </c>
      <c r="C92" s="316"/>
      <c r="D92" s="317"/>
      <c r="E92" s="49"/>
      <c r="F92" s="321" t="s">
        <v>98</v>
      </c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20"/>
      <c r="X92" s="20"/>
      <c r="Y92" s="20"/>
      <c r="Z92" s="257"/>
      <c r="AA92" s="258"/>
      <c r="AB92" s="258"/>
      <c r="AC92" s="258"/>
      <c r="AD92" s="258"/>
      <c r="AE92" s="258"/>
      <c r="AF92" s="258"/>
      <c r="AG92" s="258"/>
      <c r="AH92" s="258"/>
      <c r="AI92" s="258"/>
      <c r="AJ92" s="418"/>
      <c r="AK92" s="211"/>
      <c r="AL92" s="211"/>
      <c r="AM92" s="257"/>
      <c r="AN92" s="258"/>
      <c r="AO92" s="258"/>
      <c r="AP92" s="258"/>
      <c r="AQ92" s="258"/>
      <c r="AR92" s="258"/>
      <c r="AS92" s="258"/>
      <c r="AT92" s="418"/>
      <c r="AU92" s="428" t="s">
        <v>8</v>
      </c>
      <c r="AV92" s="351"/>
      <c r="AW92" s="351"/>
      <c r="AX92" s="429"/>
      <c r="AY92" s="257"/>
      <c r="AZ92" s="258"/>
      <c r="BA92" s="258"/>
      <c r="BB92" s="258"/>
      <c r="BC92" s="258"/>
      <c r="BD92" s="258"/>
      <c r="BE92" s="258"/>
      <c r="BF92" s="418"/>
      <c r="BG92" s="351" t="s">
        <v>99</v>
      </c>
      <c r="BH92" s="351"/>
      <c r="BI92" s="351"/>
      <c r="BJ92" s="351"/>
      <c r="BK92" s="257"/>
      <c r="BL92" s="258"/>
      <c r="BM92" s="258"/>
      <c r="BN92" s="258"/>
      <c r="BO92" s="258"/>
      <c r="BP92" s="258"/>
      <c r="BQ92" s="258"/>
      <c r="BR92" s="418"/>
      <c r="BS92" s="351" t="s">
        <v>10</v>
      </c>
      <c r="BT92" s="351"/>
      <c r="BU92" s="351"/>
      <c r="BV92" s="351"/>
      <c r="BW92" s="211"/>
      <c r="BX92" s="211"/>
      <c r="BY92" s="211"/>
      <c r="BZ92" s="211"/>
      <c r="CA92" s="211"/>
      <c r="CB92" s="211"/>
      <c r="CC92" s="211"/>
      <c r="CD92" s="211"/>
      <c r="CE92" s="20"/>
      <c r="CF92" s="211"/>
      <c r="CG92" s="211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18"/>
      <c r="GD92" s="18"/>
      <c r="GE92" s="18"/>
      <c r="GF92" s="18"/>
      <c r="GG92" s="18"/>
    </row>
    <row r="93" spans="1:189">
      <c r="A93" s="18"/>
      <c r="B93" s="318"/>
      <c r="C93" s="319"/>
      <c r="D93" s="320"/>
      <c r="E93" s="18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18"/>
      <c r="X93" s="18"/>
      <c r="Y93" s="18"/>
      <c r="Z93" s="419"/>
      <c r="AA93" s="420"/>
      <c r="AB93" s="420"/>
      <c r="AC93" s="420"/>
      <c r="AD93" s="420"/>
      <c r="AE93" s="420"/>
      <c r="AF93" s="420"/>
      <c r="AG93" s="420"/>
      <c r="AH93" s="420"/>
      <c r="AI93" s="420"/>
      <c r="AJ93" s="421"/>
      <c r="AK93" s="211"/>
      <c r="AL93" s="211"/>
      <c r="AM93" s="419"/>
      <c r="AN93" s="420"/>
      <c r="AO93" s="420"/>
      <c r="AP93" s="420"/>
      <c r="AQ93" s="420"/>
      <c r="AR93" s="420"/>
      <c r="AS93" s="420"/>
      <c r="AT93" s="421"/>
      <c r="AU93" s="428"/>
      <c r="AV93" s="351"/>
      <c r="AW93" s="351"/>
      <c r="AX93" s="429"/>
      <c r="AY93" s="419"/>
      <c r="AZ93" s="420"/>
      <c r="BA93" s="420"/>
      <c r="BB93" s="420"/>
      <c r="BC93" s="420"/>
      <c r="BD93" s="420"/>
      <c r="BE93" s="420"/>
      <c r="BF93" s="421"/>
      <c r="BG93" s="351"/>
      <c r="BH93" s="351"/>
      <c r="BI93" s="351"/>
      <c r="BJ93" s="351"/>
      <c r="BK93" s="419"/>
      <c r="BL93" s="420"/>
      <c r="BM93" s="420"/>
      <c r="BN93" s="420"/>
      <c r="BO93" s="420"/>
      <c r="BP93" s="420"/>
      <c r="BQ93" s="420"/>
      <c r="BR93" s="421"/>
      <c r="BS93" s="351"/>
      <c r="BT93" s="351"/>
      <c r="BU93" s="351"/>
      <c r="BV93" s="351"/>
      <c r="BW93" s="211"/>
      <c r="BX93" s="211"/>
      <c r="BY93" s="211"/>
      <c r="BZ93" s="211"/>
      <c r="CA93" s="211"/>
      <c r="CB93" s="211"/>
      <c r="CC93" s="211"/>
      <c r="CD93" s="211"/>
      <c r="CE93" s="20"/>
      <c r="CF93" s="211"/>
      <c r="CG93" s="211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</row>
    <row r="94" spans="1:189" ht="14.25">
      <c r="A94" s="18"/>
      <c r="B94" s="21"/>
      <c r="C94" s="21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54"/>
      <c r="Y94" s="54"/>
      <c r="Z94" s="54"/>
      <c r="AA94" s="54"/>
      <c r="AB94" s="54"/>
      <c r="AC94" s="54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</row>
    <row r="95" spans="1:189" ht="14.1" customHeight="1">
      <c r="A95" s="56"/>
      <c r="B95" s="315" t="s">
        <v>100</v>
      </c>
      <c r="C95" s="316"/>
      <c r="D95" s="317"/>
      <c r="E95" s="18"/>
      <c r="F95" s="396" t="s">
        <v>101</v>
      </c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56"/>
      <c r="X95" s="56"/>
      <c r="Y95" s="56"/>
      <c r="Z95" s="422"/>
      <c r="AA95" s="423"/>
      <c r="AB95" s="423"/>
      <c r="AC95" s="424"/>
      <c r="AD95" s="321" t="s">
        <v>102</v>
      </c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321"/>
      <c r="BE95" s="18"/>
      <c r="BF95" s="18"/>
      <c r="BG95" s="422"/>
      <c r="BH95" s="423"/>
      <c r="BI95" s="423"/>
      <c r="BJ95" s="424"/>
      <c r="BK95" s="321" t="s">
        <v>103</v>
      </c>
      <c r="BL95" s="321"/>
      <c r="BM95" s="321"/>
      <c r="BN95" s="321"/>
      <c r="BO95" s="321"/>
      <c r="BP95" s="321"/>
      <c r="BQ95" s="321"/>
      <c r="BR95" s="321"/>
      <c r="BS95" s="321"/>
      <c r="BT95" s="321"/>
      <c r="BU95" s="321"/>
      <c r="BV95" s="321"/>
      <c r="BW95" s="321"/>
      <c r="BX95" s="321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18"/>
      <c r="GD95" s="18"/>
      <c r="GE95" s="18"/>
      <c r="GF95" s="18"/>
      <c r="GG95" s="18"/>
    </row>
    <row r="96" spans="1:189">
      <c r="A96" s="18"/>
      <c r="B96" s="318"/>
      <c r="C96" s="319"/>
      <c r="D96" s="320"/>
      <c r="E96" s="20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R96" s="396"/>
      <c r="S96" s="396"/>
      <c r="T96" s="396"/>
      <c r="U96" s="396"/>
      <c r="V96" s="396"/>
      <c r="W96" s="20"/>
      <c r="X96" s="20"/>
      <c r="Y96" s="20"/>
      <c r="Z96" s="425"/>
      <c r="AA96" s="426"/>
      <c r="AB96" s="426"/>
      <c r="AC96" s="427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1"/>
      <c r="BE96" s="18"/>
      <c r="BF96" s="18"/>
      <c r="BG96" s="425"/>
      <c r="BH96" s="426"/>
      <c r="BI96" s="426"/>
      <c r="BJ96" s="427"/>
      <c r="BK96" s="321"/>
      <c r="BL96" s="321"/>
      <c r="BM96" s="321"/>
      <c r="BN96" s="321"/>
      <c r="BO96" s="321"/>
      <c r="BP96" s="321"/>
      <c r="BQ96" s="321"/>
      <c r="BR96" s="321"/>
      <c r="BS96" s="321"/>
      <c r="BT96" s="321"/>
      <c r="BU96" s="321"/>
      <c r="BV96" s="321"/>
      <c r="BW96" s="321"/>
      <c r="BX96" s="321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18"/>
      <c r="GD96" s="18"/>
      <c r="GE96" s="18"/>
      <c r="GF96" s="18"/>
      <c r="GG96" s="18"/>
    </row>
    <row r="97" spans="1:189" ht="5.45" customHeight="1">
      <c r="A97" s="20"/>
      <c r="B97" s="66"/>
      <c r="C97" s="18"/>
      <c r="D97" s="20"/>
      <c r="E97" s="20"/>
      <c r="F97" s="20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66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18"/>
      <c r="GD97" s="18"/>
      <c r="GE97" s="18"/>
      <c r="GF97" s="18"/>
      <c r="GG97" s="18"/>
    </row>
    <row r="98" spans="1:189" s="68" customFormat="1" ht="17.45" customHeight="1">
      <c r="A98" s="67"/>
      <c r="B98" s="55"/>
      <c r="C98" s="32"/>
      <c r="D98" s="32"/>
      <c r="E98" s="32"/>
      <c r="F98" s="32"/>
      <c r="G98" s="32"/>
      <c r="H98" s="32"/>
      <c r="I98" s="32"/>
      <c r="J98" s="32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32"/>
      <c r="AE98" s="34" t="s">
        <v>104</v>
      </c>
      <c r="AF98" s="55"/>
      <c r="AG98" s="32" t="s">
        <v>105</v>
      </c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4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67"/>
      <c r="GC98" s="32"/>
      <c r="GD98" s="32"/>
      <c r="GE98" s="32"/>
      <c r="GF98" s="32"/>
      <c r="GG98" s="32"/>
    </row>
    <row r="99" spans="1:189" s="68" customFormat="1" ht="17.45" customHeight="1">
      <c r="A99" s="34"/>
      <c r="B99" s="34"/>
      <c r="C99" s="32"/>
      <c r="D99" s="32"/>
      <c r="E99" s="32"/>
      <c r="F99" s="32"/>
      <c r="G99" s="32"/>
      <c r="H99" s="32"/>
      <c r="I99" s="32"/>
      <c r="J99" s="32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2"/>
      <c r="AE99" s="34" t="s">
        <v>104</v>
      </c>
      <c r="AF99" s="34"/>
      <c r="AG99" s="34" t="s">
        <v>106</v>
      </c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4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4"/>
      <c r="GC99" s="32"/>
      <c r="GD99" s="32"/>
      <c r="GE99" s="32"/>
      <c r="GF99" s="32"/>
      <c r="GG99" s="32"/>
    </row>
    <row r="100" spans="1:189" s="68" customFormat="1" ht="17.45" customHeight="1">
      <c r="A100" s="34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4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4" t="s">
        <v>104</v>
      </c>
      <c r="AF100" s="32"/>
      <c r="AG100" s="34" t="s">
        <v>107</v>
      </c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4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4"/>
      <c r="GC100" s="32"/>
      <c r="GD100" s="32"/>
      <c r="GE100" s="32"/>
      <c r="GF100" s="32"/>
      <c r="GG100" s="32"/>
    </row>
    <row r="101" spans="1:189" ht="4.5" customHeight="1">
      <c r="A101" s="20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20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20"/>
      <c r="GC101" s="18"/>
      <c r="GD101" s="18"/>
      <c r="GE101" s="18"/>
      <c r="GF101" s="18"/>
      <c r="GG101" s="18"/>
    </row>
    <row r="102" spans="1:189">
      <c r="A102" s="20"/>
      <c r="B102" s="18" t="s">
        <v>108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20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20"/>
      <c r="GC102" s="18"/>
      <c r="GD102" s="18"/>
      <c r="GE102" s="18"/>
      <c r="GF102" s="18"/>
      <c r="GG102" s="18"/>
    </row>
    <row r="103" spans="1:189" ht="5.0999999999999996" customHeight="1">
      <c r="A103" s="20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20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20"/>
      <c r="GC103" s="18"/>
      <c r="GD103" s="18"/>
      <c r="GE103" s="18"/>
      <c r="GF103" s="18"/>
      <c r="GG103" s="18"/>
    </row>
    <row r="104" spans="1:189">
      <c r="A104" s="17"/>
      <c r="GB104" s="17"/>
    </row>
    <row r="105" spans="1:189" ht="12.6" customHeight="1">
      <c r="A105" s="17"/>
      <c r="GB105" s="17"/>
    </row>
    <row r="106" spans="1:189" ht="12.6" customHeight="1"/>
    <row r="107" spans="1:189" ht="12.6" customHeight="1"/>
    <row r="108" spans="1:189" ht="12.6" customHeight="1"/>
    <row r="109" spans="1:189" ht="12.6" customHeight="1"/>
    <row r="110" spans="1:189" ht="12.6" customHeight="1"/>
    <row r="111" spans="1:189" ht="12.6" customHeight="1"/>
  </sheetData>
  <sheetProtection sheet="1" objects="1" scenarios="1" selectLockedCells="1"/>
  <mergeCells count="222">
    <mergeCell ref="B95:D96"/>
    <mergeCell ref="F95:V96"/>
    <mergeCell ref="Z95:AC96"/>
    <mergeCell ref="AD95:BD96"/>
    <mergeCell ref="BG95:BJ96"/>
    <mergeCell ref="BK95:BX96"/>
    <mergeCell ref="B92:D93"/>
    <mergeCell ref="F92:V93"/>
    <mergeCell ref="Z92:AJ93"/>
    <mergeCell ref="AM92:AT93"/>
    <mergeCell ref="AU92:AX93"/>
    <mergeCell ref="AY92:BF93"/>
    <mergeCell ref="BA89:CA90"/>
    <mergeCell ref="CB89:DB90"/>
    <mergeCell ref="DC89:EC90"/>
    <mergeCell ref="ED89:FD90"/>
    <mergeCell ref="BI83:BL84"/>
    <mergeCell ref="BM83:BP84"/>
    <mergeCell ref="BQ83:BV84"/>
    <mergeCell ref="AT85:EN85"/>
    <mergeCell ref="BG92:BJ93"/>
    <mergeCell ref="BK92:BR93"/>
    <mergeCell ref="BS92:BV93"/>
    <mergeCell ref="B88:D89"/>
    <mergeCell ref="F88:V89"/>
    <mergeCell ref="Z88:AZ88"/>
    <mergeCell ref="BA88:CA88"/>
    <mergeCell ref="CB88:DB88"/>
    <mergeCell ref="DC88:EC88"/>
    <mergeCell ref="EW78:FD78"/>
    <mergeCell ref="FE78:FX78"/>
    <mergeCell ref="EF80:EK80"/>
    <mergeCell ref="FM80:FR80"/>
    <mergeCell ref="B83:D84"/>
    <mergeCell ref="F83:V84"/>
    <mergeCell ref="Z83:AK84"/>
    <mergeCell ref="AM83:AP84"/>
    <mergeCell ref="AS83:BD84"/>
    <mergeCell ref="BE83:BH84"/>
    <mergeCell ref="AZ78:BG78"/>
    <mergeCell ref="BH78:CA78"/>
    <mergeCell ref="CH78:CO78"/>
    <mergeCell ref="CP78:DI78"/>
    <mergeCell ref="DP78:DW78"/>
    <mergeCell ref="DX78:EQ78"/>
    <mergeCell ref="ED88:FD88"/>
    <mergeCell ref="Z89:AZ90"/>
    <mergeCell ref="F73:V74"/>
    <mergeCell ref="Z73:CO74"/>
    <mergeCell ref="CP73:CS74"/>
    <mergeCell ref="CT73:EI74"/>
    <mergeCell ref="B76:D77"/>
    <mergeCell ref="F76:V77"/>
    <mergeCell ref="AA77:AC77"/>
    <mergeCell ref="AZ77:BB77"/>
    <mergeCell ref="CH77:CJ77"/>
    <mergeCell ref="DP77:DR77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BO58:CO58"/>
    <mergeCell ref="B60:D61"/>
    <mergeCell ref="F60:V61"/>
    <mergeCell ref="Z60:AC61"/>
    <mergeCell ref="AD60:AE61"/>
    <mergeCell ref="AF60:BF61"/>
    <mergeCell ref="BI60:BL61"/>
    <mergeCell ref="BM60:BN61"/>
    <mergeCell ref="BO60:CO61"/>
    <mergeCell ref="B56:Y57"/>
    <mergeCell ref="Z58:AC58"/>
    <mergeCell ref="AD58:AE58"/>
    <mergeCell ref="AF58:BF58"/>
    <mergeCell ref="BI58:BL58"/>
    <mergeCell ref="BM58:BN58"/>
    <mergeCell ref="BJ50:BY51"/>
    <mergeCell ref="CE50:CF51"/>
    <mergeCell ref="CG50:CQ51"/>
    <mergeCell ref="CR50:DK51"/>
    <mergeCell ref="DL50:DM51"/>
    <mergeCell ref="B53:D54"/>
    <mergeCell ref="F53:V54"/>
    <mergeCell ref="Z53:CO54"/>
    <mergeCell ref="CP53:CS54"/>
    <mergeCell ref="CT53:EI54"/>
    <mergeCell ref="B50:D51"/>
    <mergeCell ref="F50:V51"/>
    <mergeCell ref="Z50:AK51"/>
    <mergeCell ref="AL50:AO51"/>
    <mergeCell ref="AP50:BE51"/>
    <mergeCell ref="BF50:BI51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EF40:EG41"/>
    <mergeCell ref="EH40:FH41"/>
    <mergeCell ref="B43:D44"/>
    <mergeCell ref="F43:V44"/>
    <mergeCell ref="Z43:AH44"/>
    <mergeCell ref="AM43:AX44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F38:V38"/>
    <mergeCell ref="Z38:AG41"/>
    <mergeCell ref="CS38:CV38"/>
    <mergeCell ref="CW38:CX38"/>
    <mergeCell ref="CY38:DY38"/>
    <mergeCell ref="EB38:EE38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B19:D20"/>
    <mergeCell ref="F19:V20"/>
    <mergeCell ref="Z19:AW20"/>
    <mergeCell ref="AX19:BY20"/>
    <mergeCell ref="BZ19:GD20"/>
    <mergeCell ref="AK11:AO11"/>
    <mergeCell ref="Q13:AR13"/>
    <mergeCell ref="B15:D16"/>
    <mergeCell ref="F15:V16"/>
    <mergeCell ref="Z15:AH16"/>
    <mergeCell ref="AM15:AX16"/>
    <mergeCell ref="E11:L11"/>
    <mergeCell ref="M11:Q11"/>
    <mergeCell ref="R11:U11"/>
    <mergeCell ref="V11:Z11"/>
    <mergeCell ref="AA11:AE11"/>
    <mergeCell ref="AF11:AJ11"/>
    <mergeCell ref="ER2:EY2"/>
    <mergeCell ref="CI3:CQ3"/>
    <mergeCell ref="CR3:CT3"/>
    <mergeCell ref="CU3:DO3"/>
    <mergeCell ref="EG3:EQ3"/>
    <mergeCell ref="ER3:FW3"/>
    <mergeCell ref="FX3:GB3"/>
    <mergeCell ref="BQ3:CH3"/>
    <mergeCell ref="Z18:AW18"/>
    <mergeCell ref="AX18:BY18"/>
    <mergeCell ref="BZ18:GD18"/>
    <mergeCell ref="B2:D2"/>
    <mergeCell ref="E2:I2"/>
    <mergeCell ref="J2:P2"/>
    <mergeCell ref="S2:AG2"/>
    <mergeCell ref="AH2:BK2"/>
    <mergeCell ref="BN2:BP2"/>
    <mergeCell ref="AF8:AU8"/>
    <mergeCell ref="EZ2:FD2"/>
    <mergeCell ref="FE2:FH2"/>
    <mergeCell ref="B6:GG6"/>
    <mergeCell ref="BN3:BP3"/>
    <mergeCell ref="E3:I3"/>
    <mergeCell ref="J3:P3"/>
    <mergeCell ref="S3:AG3"/>
    <mergeCell ref="AH3:BK3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</mergeCells>
  <phoneticPr fontId="4"/>
  <dataValidations count="2">
    <dataValidation imeMode="fullKatakana" allowBlank="1" showInputMessage="1" showErrorMessage="1" sqref="AI22:DU22 AF30:BF30 BO30:CO30 CY38:DY38 EH38:FH38 AF58:BF58 BO58:CO58"/>
    <dataValidation imeMode="halfAlpha" allowBlank="1" showInputMessage="1" showErrorMessage="1" sqref="Z73:CO74 CT73:EI74 Z36:AK37 AP36:BE37 BJ36:BY37 Z15:AH16 AM15:AX16 CI2:DO2 CI3:CQ3 CU3:DO3 ER3:FW3 EZ2:FD2 FI2:FM2 FS2:FW2 Z43:AH44 AM43:AX44 Z50:AK51 AP50:BE51 BJ50:BY51 CR50:DK51 Z53:CO54 CT53:EI54 Z63:AH64 AM63:AX64 Z70:AK71 AP70:BE71 BJ70:BY71 Z83:AK84 BE83:BH84 BM83:BP84 Z89:AZ90 BA89:CA90 CB89:DB90 ED89:FD90 AM92:AT93 AY92:BF93 BK92:BR93 M11:Q11 V11:Z11 AF11:AJ11 DQ60:EQ61"/>
  </dataValidation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  <headerFooter>
    <oddHeader>&amp;R(様式1)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'（選択リスト）'!$E$3:$E$18</xm:f>
          </x14:formula1>
          <xm:sqref>Z24:AF25</xm:sqref>
        </x14:dataValidation>
        <x14:dataValidation type="list" allowBlank="1" showInputMessage="1" showErrorMessage="1">
          <x14:formula1>
            <xm:f>'（選択リスト）'!$C$3:$C$7</xm:f>
          </x14:formula1>
          <xm:sqref>Z92:AJ93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BG95:BJ96 E2:I3 AA77:AC77 AZ77:BB77 CH77:CJ77 DP77:DR77 Z95:AC96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59"/>
  <sheetViews>
    <sheetView view="pageBreakPreview" zoomScale="115" zoomScaleNormal="100" zoomScaleSheetLayoutView="115" workbookViewId="0">
      <selection activeCell="C67" sqref="C67:GD72"/>
    </sheetView>
  </sheetViews>
  <sheetFormatPr defaultColWidth="5.125" defaultRowHeight="12"/>
  <cols>
    <col min="1" max="51" width="0.875" style="1" customWidth="1"/>
    <col min="52" max="63" width="1.25" style="1" customWidth="1"/>
    <col min="64" max="143" width="1.125" style="1" customWidth="1"/>
    <col min="144" max="144" width="6.875" style="1" customWidth="1"/>
    <col min="145" max="145" width="5.125" style="248"/>
    <col min="146" max="146" width="5" style="248" bestFit="1" customWidth="1"/>
    <col min="147" max="149" width="5.125" style="248"/>
    <col min="150" max="150" width="7" style="248" bestFit="1" customWidth="1"/>
    <col min="151" max="151" width="8.25" style="248" bestFit="1" customWidth="1"/>
    <col min="152" max="152" width="5" style="248" customWidth="1"/>
    <col min="153" max="155" width="5.125" style="248"/>
    <col min="156" max="165" width="5.125" style="250"/>
    <col min="166" max="16384" width="5.125" style="1"/>
  </cols>
  <sheetData>
    <row r="1" spans="1:165" ht="15" customHeight="1">
      <c r="A1" s="436" t="s">
        <v>109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8"/>
      <c r="O1" s="439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8"/>
      <c r="AQ1" s="69"/>
      <c r="AR1" s="70"/>
      <c r="AS1" s="70"/>
      <c r="AT1" s="440" t="s">
        <v>110</v>
      </c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2"/>
      <c r="BH1" s="439" t="str">
        <f>'様式1(共通様式)'!AH3</f>
        <v>工:      　　コ:      　　物:</v>
      </c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7"/>
      <c r="BU1" s="437"/>
      <c r="BV1" s="437"/>
      <c r="BW1" s="437"/>
      <c r="BX1" s="437"/>
      <c r="BY1" s="437"/>
      <c r="BZ1" s="437"/>
      <c r="CA1" s="437"/>
      <c r="CB1" s="437"/>
      <c r="CC1" s="437"/>
      <c r="CD1" s="437"/>
      <c r="CE1" s="437"/>
      <c r="CF1" s="438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</row>
    <row r="2" spans="1:165" ht="17.100000000000001" customHeight="1">
      <c r="A2" s="443" t="s">
        <v>111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  <c r="BQ2" s="443"/>
      <c r="BR2" s="443"/>
      <c r="BS2" s="443"/>
      <c r="BT2" s="443"/>
      <c r="BU2" s="443"/>
      <c r="BV2" s="443"/>
      <c r="BW2" s="443"/>
      <c r="BX2" s="443"/>
      <c r="BY2" s="443"/>
      <c r="BZ2" s="443"/>
      <c r="CA2" s="443"/>
      <c r="CB2" s="443"/>
      <c r="CC2" s="443"/>
      <c r="CD2" s="443"/>
      <c r="CE2" s="443"/>
      <c r="CF2" s="443"/>
      <c r="CG2" s="443"/>
      <c r="CH2" s="443"/>
      <c r="CI2" s="443"/>
      <c r="CJ2" s="443"/>
      <c r="CK2" s="443"/>
      <c r="CL2" s="443"/>
      <c r="CM2" s="443"/>
      <c r="CN2" s="443"/>
      <c r="CO2" s="443"/>
      <c r="CP2" s="443"/>
      <c r="CQ2" s="443"/>
      <c r="CR2" s="443"/>
      <c r="CS2" s="443"/>
      <c r="CT2" s="443"/>
      <c r="CU2" s="443"/>
      <c r="CV2" s="443"/>
      <c r="CW2" s="443"/>
      <c r="CX2" s="443"/>
      <c r="CY2" s="443"/>
      <c r="CZ2" s="443"/>
      <c r="DA2" s="443"/>
      <c r="DB2" s="443"/>
      <c r="DC2" s="443"/>
      <c r="DD2" s="443"/>
      <c r="DE2" s="443"/>
      <c r="DF2" s="443"/>
      <c r="DG2" s="443"/>
      <c r="DH2" s="443"/>
      <c r="DI2" s="443"/>
      <c r="DJ2" s="443"/>
      <c r="DK2" s="443"/>
      <c r="DL2" s="443"/>
      <c r="DM2" s="443"/>
      <c r="DN2" s="443"/>
      <c r="DO2" s="443"/>
      <c r="DP2" s="443"/>
      <c r="DQ2" s="443"/>
      <c r="DR2" s="443"/>
      <c r="DS2" s="443"/>
      <c r="DT2" s="443"/>
      <c r="DU2" s="443"/>
      <c r="DV2" s="443"/>
      <c r="DW2" s="443"/>
      <c r="DX2" s="443"/>
      <c r="DY2" s="443"/>
      <c r="DZ2" s="443"/>
      <c r="EA2" s="443"/>
      <c r="EB2" s="443"/>
      <c r="EC2" s="443"/>
      <c r="ED2" s="443"/>
      <c r="EE2" s="443"/>
      <c r="EF2" s="443"/>
      <c r="EG2" s="443"/>
      <c r="EH2" s="443"/>
      <c r="EI2" s="443"/>
      <c r="EJ2" s="443"/>
      <c r="EK2" s="443"/>
      <c r="EL2" s="443"/>
      <c r="EM2" s="443"/>
      <c r="EN2" s="70"/>
    </row>
    <row r="3" spans="1:165" ht="17.100000000000001" customHeight="1" thickBo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4"/>
      <c r="BP3" s="444"/>
      <c r="BQ3" s="444"/>
      <c r="BR3" s="444"/>
      <c r="BS3" s="444"/>
      <c r="BT3" s="444"/>
      <c r="BU3" s="444"/>
      <c r="BV3" s="444"/>
      <c r="BW3" s="444"/>
      <c r="BX3" s="444"/>
      <c r="BY3" s="444"/>
      <c r="BZ3" s="444"/>
      <c r="CA3" s="444"/>
      <c r="CB3" s="444"/>
      <c r="CC3" s="444"/>
      <c r="CD3" s="444"/>
      <c r="CE3" s="444"/>
      <c r="CF3" s="444"/>
      <c r="CG3" s="444"/>
      <c r="CH3" s="444"/>
      <c r="CI3" s="444"/>
      <c r="CJ3" s="444"/>
      <c r="CK3" s="444"/>
      <c r="CL3" s="444"/>
      <c r="CM3" s="444"/>
      <c r="CN3" s="444"/>
      <c r="CO3" s="444"/>
      <c r="CP3" s="444"/>
      <c r="CQ3" s="444"/>
      <c r="CR3" s="444"/>
      <c r="CS3" s="444"/>
      <c r="CT3" s="444"/>
      <c r="CU3" s="444"/>
      <c r="CV3" s="444"/>
      <c r="CW3" s="444"/>
      <c r="CX3" s="444"/>
      <c r="CY3" s="444"/>
      <c r="CZ3" s="444"/>
      <c r="DA3" s="444"/>
      <c r="DB3" s="444"/>
      <c r="DC3" s="444"/>
      <c r="DD3" s="444"/>
      <c r="DE3" s="444"/>
      <c r="DF3" s="444"/>
      <c r="DG3" s="444"/>
      <c r="DH3" s="444"/>
      <c r="DI3" s="444"/>
      <c r="DJ3" s="444"/>
      <c r="DK3" s="444"/>
      <c r="DL3" s="444"/>
      <c r="DM3" s="444"/>
      <c r="DN3" s="444"/>
      <c r="DO3" s="444"/>
      <c r="DP3" s="444"/>
      <c r="DQ3" s="444"/>
      <c r="DR3" s="444"/>
      <c r="DS3" s="444"/>
      <c r="DT3" s="444"/>
      <c r="DU3" s="444"/>
      <c r="DV3" s="444"/>
      <c r="DW3" s="444"/>
      <c r="DX3" s="444"/>
      <c r="DY3" s="444"/>
      <c r="DZ3" s="444"/>
      <c r="EA3" s="444"/>
      <c r="EB3" s="444"/>
      <c r="EC3" s="444"/>
      <c r="ED3" s="444"/>
      <c r="EE3" s="444"/>
      <c r="EF3" s="444"/>
      <c r="EG3" s="444"/>
      <c r="EH3" s="444"/>
      <c r="EI3" s="444"/>
      <c r="EJ3" s="444"/>
      <c r="EK3" s="444"/>
      <c r="EL3" s="444"/>
      <c r="EM3" s="444"/>
      <c r="EN3" s="70"/>
    </row>
    <row r="4" spans="1:165" s="2" customFormat="1" ht="14.1" customHeight="1">
      <c r="A4" s="71"/>
      <c r="B4" s="72"/>
      <c r="C4" s="72"/>
      <c r="D4" s="73"/>
      <c r="E4" s="71"/>
      <c r="F4" s="72"/>
      <c r="G4" s="72"/>
      <c r="H4" s="72"/>
      <c r="I4" s="445" t="s">
        <v>112</v>
      </c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74"/>
      <c r="AS4" s="74"/>
      <c r="AT4" s="74"/>
      <c r="AU4" s="74"/>
      <c r="AV4" s="74"/>
      <c r="AW4" s="74"/>
      <c r="AX4" s="74"/>
      <c r="AY4" s="74"/>
      <c r="AZ4" s="447" t="s">
        <v>113</v>
      </c>
      <c r="BA4" s="448"/>
      <c r="BB4" s="451" t="s">
        <v>114</v>
      </c>
      <c r="BC4" s="451"/>
      <c r="BD4" s="451"/>
      <c r="BE4" s="451"/>
      <c r="BF4" s="451"/>
      <c r="BG4" s="451"/>
      <c r="BH4" s="451"/>
      <c r="BI4" s="451"/>
      <c r="BJ4" s="451"/>
      <c r="BK4" s="452"/>
      <c r="BL4" s="455" t="s">
        <v>115</v>
      </c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5"/>
      <c r="DF4" s="445"/>
      <c r="DG4" s="445"/>
      <c r="DH4" s="445"/>
      <c r="DI4" s="445"/>
      <c r="DJ4" s="445"/>
      <c r="DK4" s="445"/>
      <c r="DL4" s="445"/>
      <c r="DM4" s="445"/>
      <c r="DN4" s="445"/>
      <c r="DO4" s="445"/>
      <c r="DP4" s="445"/>
      <c r="DQ4" s="445"/>
      <c r="DR4" s="445"/>
      <c r="DS4" s="445"/>
      <c r="DT4" s="445"/>
      <c r="DU4" s="445"/>
      <c r="DV4" s="445"/>
      <c r="DW4" s="445"/>
      <c r="DX4" s="445"/>
      <c r="DY4" s="445"/>
      <c r="DZ4" s="445"/>
      <c r="EA4" s="445"/>
      <c r="EB4" s="445"/>
      <c r="EC4" s="445"/>
      <c r="ED4" s="445"/>
      <c r="EE4" s="445"/>
      <c r="EF4" s="445"/>
      <c r="EG4" s="445"/>
      <c r="EH4" s="445"/>
      <c r="EI4" s="445"/>
      <c r="EJ4" s="445"/>
      <c r="EK4" s="445"/>
      <c r="EL4" s="445"/>
      <c r="EM4" s="456"/>
      <c r="EN4" s="468" t="s">
        <v>116</v>
      </c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51"/>
      <c r="FA4" s="251"/>
      <c r="FB4" s="251"/>
      <c r="FC4" s="251"/>
      <c r="FD4" s="251"/>
      <c r="FE4" s="251"/>
      <c r="FF4" s="251"/>
      <c r="FG4" s="251"/>
      <c r="FH4" s="251"/>
      <c r="FI4" s="251"/>
    </row>
    <row r="5" spans="1:165" ht="12" customHeight="1">
      <c r="A5" s="75" t="s">
        <v>117</v>
      </c>
      <c r="B5" s="76"/>
      <c r="C5" s="76"/>
      <c r="D5" s="77"/>
      <c r="E5" s="78"/>
      <c r="F5" s="79"/>
      <c r="G5" s="79"/>
      <c r="H5" s="79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80"/>
      <c r="AS5" s="80"/>
      <c r="AT5" s="80"/>
      <c r="AU5" s="80"/>
      <c r="AV5" s="80"/>
      <c r="AW5" s="80"/>
      <c r="AX5" s="80"/>
      <c r="AY5" s="80"/>
      <c r="AZ5" s="449"/>
      <c r="BA5" s="450"/>
      <c r="BB5" s="453"/>
      <c r="BC5" s="453"/>
      <c r="BD5" s="453"/>
      <c r="BE5" s="453"/>
      <c r="BF5" s="453"/>
      <c r="BG5" s="453"/>
      <c r="BH5" s="453"/>
      <c r="BI5" s="453"/>
      <c r="BJ5" s="453"/>
      <c r="BK5" s="454"/>
      <c r="BL5" s="457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6"/>
      <c r="CV5" s="446"/>
      <c r="CW5" s="446"/>
      <c r="CX5" s="446"/>
      <c r="CY5" s="446"/>
      <c r="CZ5" s="446"/>
      <c r="DA5" s="446"/>
      <c r="DB5" s="446"/>
      <c r="DC5" s="446"/>
      <c r="DD5" s="446"/>
      <c r="DE5" s="446"/>
      <c r="DF5" s="446"/>
      <c r="DG5" s="446"/>
      <c r="DH5" s="446"/>
      <c r="DI5" s="446"/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6"/>
      <c r="DV5" s="446"/>
      <c r="DW5" s="446"/>
      <c r="DX5" s="446"/>
      <c r="DY5" s="446"/>
      <c r="DZ5" s="446"/>
      <c r="EA5" s="446"/>
      <c r="EB5" s="446"/>
      <c r="EC5" s="446"/>
      <c r="ED5" s="446"/>
      <c r="EE5" s="446"/>
      <c r="EF5" s="446"/>
      <c r="EG5" s="446"/>
      <c r="EH5" s="446"/>
      <c r="EI5" s="446"/>
      <c r="EJ5" s="446"/>
      <c r="EK5" s="446"/>
      <c r="EL5" s="446"/>
      <c r="EM5" s="458"/>
      <c r="EN5" s="469"/>
    </row>
    <row r="6" spans="1:165" ht="12.95" customHeight="1" thickBot="1">
      <c r="A6" s="78"/>
      <c r="B6" s="79"/>
      <c r="C6" s="79"/>
      <c r="D6" s="81"/>
      <c r="E6" s="78"/>
      <c r="F6" s="79"/>
      <c r="G6" s="79"/>
      <c r="H6" s="79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80"/>
      <c r="AS6" s="80"/>
      <c r="AT6" s="80"/>
      <c r="AU6" s="80"/>
      <c r="AV6" s="80"/>
      <c r="AW6" s="80"/>
      <c r="AX6" s="80"/>
      <c r="AY6" s="80"/>
      <c r="AZ6" s="449"/>
      <c r="BA6" s="450"/>
      <c r="BB6" s="453"/>
      <c r="BC6" s="453"/>
      <c r="BD6" s="453"/>
      <c r="BE6" s="453"/>
      <c r="BF6" s="453"/>
      <c r="BG6" s="453"/>
      <c r="BH6" s="453"/>
      <c r="BI6" s="453"/>
      <c r="BJ6" s="453"/>
      <c r="BK6" s="454"/>
      <c r="BL6" s="459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  <c r="DE6" s="460"/>
      <c r="DF6" s="460"/>
      <c r="DG6" s="460"/>
      <c r="DH6" s="460"/>
      <c r="DI6" s="460"/>
      <c r="DJ6" s="460"/>
      <c r="DK6" s="460"/>
      <c r="DL6" s="460"/>
      <c r="DM6" s="460"/>
      <c r="DN6" s="460"/>
      <c r="DO6" s="460"/>
      <c r="DP6" s="460"/>
      <c r="DQ6" s="460"/>
      <c r="DR6" s="460"/>
      <c r="DS6" s="460"/>
      <c r="DT6" s="460"/>
      <c r="DU6" s="460"/>
      <c r="DV6" s="460"/>
      <c r="DW6" s="460"/>
      <c r="DX6" s="460"/>
      <c r="DY6" s="460"/>
      <c r="DZ6" s="460"/>
      <c r="EA6" s="460"/>
      <c r="EB6" s="460"/>
      <c r="EC6" s="460"/>
      <c r="ED6" s="460"/>
      <c r="EE6" s="460"/>
      <c r="EF6" s="460"/>
      <c r="EG6" s="460"/>
      <c r="EH6" s="460"/>
      <c r="EI6" s="460"/>
      <c r="EJ6" s="460"/>
      <c r="EK6" s="460"/>
      <c r="EL6" s="460"/>
      <c r="EM6" s="461"/>
      <c r="EN6" s="469"/>
    </row>
    <row r="7" spans="1:165" ht="12" customHeight="1">
      <c r="A7" s="78"/>
      <c r="B7" s="79"/>
      <c r="C7" s="79"/>
      <c r="D7" s="81"/>
      <c r="E7" s="471" t="s">
        <v>16</v>
      </c>
      <c r="F7" s="472"/>
      <c r="G7" s="472"/>
      <c r="H7" s="473"/>
      <c r="I7" s="480" t="s">
        <v>118</v>
      </c>
      <c r="J7" s="481"/>
      <c r="K7" s="481"/>
      <c r="L7" s="481"/>
      <c r="M7" s="481"/>
      <c r="N7" s="481"/>
      <c r="O7" s="481"/>
      <c r="P7" s="481"/>
      <c r="Q7" s="486" t="s">
        <v>119</v>
      </c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90" t="s">
        <v>120</v>
      </c>
      <c r="AS7" s="472"/>
      <c r="AT7" s="472"/>
      <c r="AU7" s="472"/>
      <c r="AV7" s="472"/>
      <c r="AW7" s="472"/>
      <c r="AX7" s="472"/>
      <c r="AY7" s="491"/>
      <c r="AZ7" s="82"/>
      <c r="BA7" s="83"/>
      <c r="BB7" s="453"/>
      <c r="BC7" s="453"/>
      <c r="BD7" s="453"/>
      <c r="BE7" s="453"/>
      <c r="BF7" s="453"/>
      <c r="BG7" s="453"/>
      <c r="BH7" s="453"/>
      <c r="BI7" s="453"/>
      <c r="BJ7" s="453"/>
      <c r="BK7" s="454"/>
      <c r="BL7" s="496" t="s">
        <v>0</v>
      </c>
      <c r="BM7" s="463"/>
      <c r="BN7" s="463"/>
      <c r="BO7" s="464"/>
      <c r="BP7" s="462" t="s">
        <v>121</v>
      </c>
      <c r="BQ7" s="463"/>
      <c r="BR7" s="463"/>
      <c r="BS7" s="464"/>
      <c r="BT7" s="462" t="s">
        <v>122</v>
      </c>
      <c r="BU7" s="463"/>
      <c r="BV7" s="463"/>
      <c r="BW7" s="464"/>
      <c r="BX7" s="462" t="s">
        <v>3</v>
      </c>
      <c r="BY7" s="463"/>
      <c r="BZ7" s="463"/>
      <c r="CA7" s="464"/>
      <c r="CB7" s="462" t="s">
        <v>13</v>
      </c>
      <c r="CC7" s="463"/>
      <c r="CD7" s="463"/>
      <c r="CE7" s="464"/>
      <c r="CF7" s="462" t="s">
        <v>5</v>
      </c>
      <c r="CG7" s="463"/>
      <c r="CH7" s="463"/>
      <c r="CI7" s="464"/>
      <c r="CJ7" s="462" t="s">
        <v>21</v>
      </c>
      <c r="CK7" s="463"/>
      <c r="CL7" s="463"/>
      <c r="CM7" s="464"/>
      <c r="CN7" s="462" t="s">
        <v>26</v>
      </c>
      <c r="CO7" s="463"/>
      <c r="CP7" s="463"/>
      <c r="CQ7" s="464"/>
      <c r="CR7" s="462" t="s">
        <v>30</v>
      </c>
      <c r="CS7" s="463"/>
      <c r="CT7" s="463"/>
      <c r="CU7" s="464"/>
      <c r="CV7" s="462" t="s">
        <v>34</v>
      </c>
      <c r="CW7" s="463"/>
      <c r="CX7" s="463"/>
      <c r="CY7" s="464"/>
      <c r="CZ7" s="462" t="s">
        <v>39</v>
      </c>
      <c r="DA7" s="463"/>
      <c r="DB7" s="463"/>
      <c r="DC7" s="464"/>
      <c r="DD7" s="462" t="s">
        <v>43</v>
      </c>
      <c r="DE7" s="463"/>
      <c r="DF7" s="463"/>
      <c r="DG7" s="464"/>
      <c r="DH7" s="462" t="s">
        <v>47</v>
      </c>
      <c r="DI7" s="463"/>
      <c r="DJ7" s="463"/>
      <c r="DK7" s="464"/>
      <c r="DL7" s="462" t="s">
        <v>50</v>
      </c>
      <c r="DM7" s="463"/>
      <c r="DN7" s="463"/>
      <c r="DO7" s="464"/>
      <c r="DP7" s="462" t="s">
        <v>53</v>
      </c>
      <c r="DQ7" s="463"/>
      <c r="DR7" s="463"/>
      <c r="DS7" s="463"/>
      <c r="DT7" s="462" t="s">
        <v>55</v>
      </c>
      <c r="DU7" s="463"/>
      <c r="DV7" s="463"/>
      <c r="DW7" s="464"/>
      <c r="DX7" s="462" t="s">
        <v>59</v>
      </c>
      <c r="DY7" s="463"/>
      <c r="DZ7" s="463"/>
      <c r="EA7" s="464"/>
      <c r="EB7" s="462" t="s">
        <v>63</v>
      </c>
      <c r="EC7" s="463"/>
      <c r="ED7" s="463"/>
      <c r="EE7" s="464"/>
      <c r="EF7" s="462" t="s">
        <v>70</v>
      </c>
      <c r="EG7" s="463"/>
      <c r="EH7" s="463"/>
      <c r="EI7" s="464"/>
      <c r="EJ7" s="462" t="s">
        <v>84</v>
      </c>
      <c r="EK7" s="463"/>
      <c r="EL7" s="463"/>
      <c r="EM7" s="498"/>
      <c r="EN7" s="469"/>
    </row>
    <row r="8" spans="1:165" ht="12.95" customHeight="1">
      <c r="A8" s="78"/>
      <c r="B8" s="79"/>
      <c r="C8" s="79"/>
      <c r="D8" s="81"/>
      <c r="E8" s="474"/>
      <c r="F8" s="475"/>
      <c r="G8" s="475"/>
      <c r="H8" s="476"/>
      <c r="I8" s="482"/>
      <c r="J8" s="483"/>
      <c r="K8" s="483"/>
      <c r="L8" s="483"/>
      <c r="M8" s="483"/>
      <c r="N8" s="483"/>
      <c r="O8" s="483"/>
      <c r="P8" s="483"/>
      <c r="Q8" s="488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92"/>
      <c r="AS8" s="475"/>
      <c r="AT8" s="475"/>
      <c r="AU8" s="475"/>
      <c r="AV8" s="475"/>
      <c r="AW8" s="475"/>
      <c r="AX8" s="475"/>
      <c r="AY8" s="493"/>
      <c r="AZ8" s="78"/>
      <c r="BA8" s="79"/>
      <c r="BB8" s="79"/>
      <c r="BC8" s="79"/>
      <c r="BD8" s="79"/>
      <c r="BE8" s="446" t="s">
        <v>123</v>
      </c>
      <c r="BF8" s="446"/>
      <c r="BG8" s="446"/>
      <c r="BH8" s="446"/>
      <c r="BI8" s="446"/>
      <c r="BJ8" s="446"/>
      <c r="BK8" s="458"/>
      <c r="BL8" s="496"/>
      <c r="BM8" s="463"/>
      <c r="BN8" s="463"/>
      <c r="BO8" s="464"/>
      <c r="BP8" s="462"/>
      <c r="BQ8" s="463"/>
      <c r="BR8" s="463"/>
      <c r="BS8" s="464"/>
      <c r="BT8" s="462"/>
      <c r="BU8" s="463"/>
      <c r="BV8" s="463"/>
      <c r="BW8" s="464"/>
      <c r="BX8" s="462"/>
      <c r="BY8" s="463"/>
      <c r="BZ8" s="463"/>
      <c r="CA8" s="464"/>
      <c r="CB8" s="462"/>
      <c r="CC8" s="463"/>
      <c r="CD8" s="463"/>
      <c r="CE8" s="464"/>
      <c r="CF8" s="462"/>
      <c r="CG8" s="463"/>
      <c r="CH8" s="463"/>
      <c r="CI8" s="464"/>
      <c r="CJ8" s="462"/>
      <c r="CK8" s="463"/>
      <c r="CL8" s="463"/>
      <c r="CM8" s="464"/>
      <c r="CN8" s="462"/>
      <c r="CO8" s="463"/>
      <c r="CP8" s="463"/>
      <c r="CQ8" s="464"/>
      <c r="CR8" s="462"/>
      <c r="CS8" s="463"/>
      <c r="CT8" s="463"/>
      <c r="CU8" s="464"/>
      <c r="CV8" s="462"/>
      <c r="CW8" s="463"/>
      <c r="CX8" s="463"/>
      <c r="CY8" s="464"/>
      <c r="CZ8" s="462"/>
      <c r="DA8" s="463"/>
      <c r="DB8" s="463"/>
      <c r="DC8" s="464"/>
      <c r="DD8" s="462"/>
      <c r="DE8" s="463"/>
      <c r="DF8" s="463"/>
      <c r="DG8" s="464"/>
      <c r="DH8" s="462"/>
      <c r="DI8" s="463"/>
      <c r="DJ8" s="463"/>
      <c r="DK8" s="464"/>
      <c r="DL8" s="462"/>
      <c r="DM8" s="463"/>
      <c r="DN8" s="463"/>
      <c r="DO8" s="464"/>
      <c r="DP8" s="462"/>
      <c r="DQ8" s="463"/>
      <c r="DR8" s="463"/>
      <c r="DS8" s="463"/>
      <c r="DT8" s="462"/>
      <c r="DU8" s="463"/>
      <c r="DV8" s="463"/>
      <c r="DW8" s="464"/>
      <c r="DX8" s="462"/>
      <c r="DY8" s="463"/>
      <c r="DZ8" s="463"/>
      <c r="EA8" s="464"/>
      <c r="EB8" s="462"/>
      <c r="EC8" s="463"/>
      <c r="ED8" s="463"/>
      <c r="EE8" s="464"/>
      <c r="EF8" s="462"/>
      <c r="EG8" s="463"/>
      <c r="EH8" s="463"/>
      <c r="EI8" s="464"/>
      <c r="EJ8" s="462"/>
      <c r="EK8" s="463"/>
      <c r="EL8" s="463"/>
      <c r="EM8" s="498"/>
      <c r="EN8" s="469"/>
    </row>
    <row r="9" spans="1:165" ht="13.5" customHeight="1" thickBot="1">
      <c r="A9" s="78"/>
      <c r="B9" s="79"/>
      <c r="C9" s="79"/>
      <c r="D9" s="81"/>
      <c r="E9" s="477"/>
      <c r="F9" s="478"/>
      <c r="G9" s="478"/>
      <c r="H9" s="479"/>
      <c r="I9" s="484"/>
      <c r="J9" s="485"/>
      <c r="K9" s="485"/>
      <c r="L9" s="485"/>
      <c r="M9" s="485"/>
      <c r="N9" s="485"/>
      <c r="O9" s="485"/>
      <c r="P9" s="485"/>
      <c r="Q9" s="489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94"/>
      <c r="AS9" s="478"/>
      <c r="AT9" s="478"/>
      <c r="AU9" s="478"/>
      <c r="AV9" s="478"/>
      <c r="AW9" s="478"/>
      <c r="AX9" s="478"/>
      <c r="AY9" s="495"/>
      <c r="AZ9" s="84"/>
      <c r="BA9" s="85"/>
      <c r="BB9" s="85"/>
      <c r="BC9" s="85"/>
      <c r="BD9" s="85"/>
      <c r="BE9" s="460"/>
      <c r="BF9" s="460"/>
      <c r="BG9" s="460"/>
      <c r="BH9" s="460"/>
      <c r="BI9" s="460"/>
      <c r="BJ9" s="460"/>
      <c r="BK9" s="461"/>
      <c r="BL9" s="497"/>
      <c r="BM9" s="466"/>
      <c r="BN9" s="466"/>
      <c r="BO9" s="467"/>
      <c r="BP9" s="465"/>
      <c r="BQ9" s="466"/>
      <c r="BR9" s="466"/>
      <c r="BS9" s="467"/>
      <c r="BT9" s="465"/>
      <c r="BU9" s="466"/>
      <c r="BV9" s="466"/>
      <c r="BW9" s="467"/>
      <c r="BX9" s="465"/>
      <c r="BY9" s="466"/>
      <c r="BZ9" s="466"/>
      <c r="CA9" s="467"/>
      <c r="CB9" s="465"/>
      <c r="CC9" s="466"/>
      <c r="CD9" s="466"/>
      <c r="CE9" s="467"/>
      <c r="CF9" s="465"/>
      <c r="CG9" s="466"/>
      <c r="CH9" s="466"/>
      <c r="CI9" s="467"/>
      <c r="CJ9" s="465"/>
      <c r="CK9" s="466"/>
      <c r="CL9" s="466"/>
      <c r="CM9" s="467"/>
      <c r="CN9" s="465"/>
      <c r="CO9" s="466"/>
      <c r="CP9" s="466"/>
      <c r="CQ9" s="467"/>
      <c r="CR9" s="465"/>
      <c r="CS9" s="466"/>
      <c r="CT9" s="466"/>
      <c r="CU9" s="467"/>
      <c r="CV9" s="465"/>
      <c r="CW9" s="466"/>
      <c r="CX9" s="466"/>
      <c r="CY9" s="467"/>
      <c r="CZ9" s="465"/>
      <c r="DA9" s="466"/>
      <c r="DB9" s="466"/>
      <c r="DC9" s="467"/>
      <c r="DD9" s="465"/>
      <c r="DE9" s="466"/>
      <c r="DF9" s="466"/>
      <c r="DG9" s="467"/>
      <c r="DH9" s="465"/>
      <c r="DI9" s="466"/>
      <c r="DJ9" s="466"/>
      <c r="DK9" s="467"/>
      <c r="DL9" s="465"/>
      <c r="DM9" s="466"/>
      <c r="DN9" s="466"/>
      <c r="DO9" s="467"/>
      <c r="DP9" s="465"/>
      <c r="DQ9" s="466"/>
      <c r="DR9" s="466"/>
      <c r="DS9" s="466"/>
      <c r="DT9" s="465"/>
      <c r="DU9" s="466"/>
      <c r="DV9" s="466"/>
      <c r="DW9" s="467"/>
      <c r="DX9" s="465"/>
      <c r="DY9" s="466"/>
      <c r="DZ9" s="466"/>
      <c r="EA9" s="467"/>
      <c r="EB9" s="465"/>
      <c r="EC9" s="466"/>
      <c r="ED9" s="466"/>
      <c r="EE9" s="467"/>
      <c r="EF9" s="465"/>
      <c r="EG9" s="466"/>
      <c r="EH9" s="466"/>
      <c r="EI9" s="467"/>
      <c r="EJ9" s="465"/>
      <c r="EK9" s="466"/>
      <c r="EL9" s="466"/>
      <c r="EM9" s="499"/>
      <c r="EN9" s="470"/>
      <c r="EP9" s="248" t="s">
        <v>533</v>
      </c>
      <c r="EQ9" s="248" t="s">
        <v>535</v>
      </c>
      <c r="ER9" s="248" t="s">
        <v>534</v>
      </c>
      <c r="ES9" s="248" t="s">
        <v>535</v>
      </c>
      <c r="ET9" s="248" t="s">
        <v>565</v>
      </c>
      <c r="EU9" s="248" t="s">
        <v>779</v>
      </c>
    </row>
    <row r="10" spans="1:165" ht="15.75" customHeight="1">
      <c r="A10" s="500" t="s">
        <v>124</v>
      </c>
      <c r="B10" s="501"/>
      <c r="C10" s="501"/>
      <c r="D10" s="501"/>
      <c r="E10" s="433">
        <v>1</v>
      </c>
      <c r="F10" s="434"/>
      <c r="G10" s="434"/>
      <c r="H10" s="435"/>
      <c r="I10" s="506"/>
      <c r="J10" s="507"/>
      <c r="K10" s="507"/>
      <c r="L10" s="507"/>
      <c r="M10" s="507"/>
      <c r="N10" s="507"/>
      <c r="O10" s="507"/>
      <c r="P10" s="508"/>
      <c r="Q10" s="509" t="s">
        <v>125</v>
      </c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1"/>
      <c r="AS10" s="512"/>
      <c r="AT10" s="512"/>
      <c r="AU10" s="512"/>
      <c r="AV10" s="512"/>
      <c r="AW10" s="512"/>
      <c r="AX10" s="512"/>
      <c r="AY10" s="513"/>
      <c r="AZ10" s="514"/>
      <c r="BA10" s="515"/>
      <c r="BB10" s="515"/>
      <c r="BC10" s="515"/>
      <c r="BD10" s="515"/>
      <c r="BE10" s="515"/>
      <c r="BF10" s="515"/>
      <c r="BG10" s="515"/>
      <c r="BH10" s="515"/>
      <c r="BI10" s="515"/>
      <c r="BJ10" s="515"/>
      <c r="BK10" s="516"/>
      <c r="BL10" s="517"/>
      <c r="BM10" s="518"/>
      <c r="BN10" s="518"/>
      <c r="BO10" s="518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  <c r="DX10" s="519"/>
      <c r="DY10" s="519"/>
      <c r="DZ10" s="519"/>
      <c r="EA10" s="519"/>
      <c r="EB10" s="519"/>
      <c r="EC10" s="519"/>
      <c r="ED10" s="519"/>
      <c r="EE10" s="519"/>
      <c r="EF10" s="519"/>
      <c r="EG10" s="519"/>
      <c r="EH10" s="519"/>
      <c r="EI10" s="519"/>
      <c r="EJ10" s="519"/>
      <c r="EK10" s="519"/>
      <c r="EL10" s="519"/>
      <c r="EM10" s="521"/>
      <c r="EN10" s="10"/>
      <c r="EO10" s="248" t="str">
        <f>IF(AR10="","",E10)</f>
        <v/>
      </c>
      <c r="EP10" s="248" t="str">
        <f>IF(AR10=1,VLOOKUP(E10,'（選択リスト）'!$H$3:$K$32,4,0),"")</f>
        <v/>
      </c>
      <c r="EQ10" s="248" t="str">
        <f>IF(AR10=1,EN10,"")</f>
        <v/>
      </c>
      <c r="ER10" s="248" t="str">
        <f>IF(AR10=2,VLOOKUP(E10,'（選択リスト）'!$H$3:$K$32,4,0),"")</f>
        <v/>
      </c>
      <c r="ES10" s="248" t="str">
        <f>IF(AR10=2,EN10,"")</f>
        <v/>
      </c>
      <c r="ET10" s="248" t="str">
        <f>IF(AZ10="","",AZ10)</f>
        <v/>
      </c>
      <c r="EU10" s="248" t="str">
        <f>IF(BL10="○",VLOOKUP(E10,'（選択リスト）'!$H$3:$K$32,4),"")</f>
        <v/>
      </c>
    </row>
    <row r="11" spans="1:165" ht="15.75" customHeight="1">
      <c r="A11" s="500"/>
      <c r="B11" s="501"/>
      <c r="C11" s="501"/>
      <c r="D11" s="501"/>
      <c r="E11" s="430">
        <v>2</v>
      </c>
      <c r="F11" s="431"/>
      <c r="G11" s="431"/>
      <c r="H11" s="432"/>
      <c r="I11" s="522"/>
      <c r="J11" s="523"/>
      <c r="K11" s="523"/>
      <c r="L11" s="523"/>
      <c r="M11" s="523"/>
      <c r="N11" s="523"/>
      <c r="O11" s="523"/>
      <c r="P11" s="524"/>
      <c r="Q11" s="525" t="s">
        <v>126</v>
      </c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7"/>
      <c r="AS11" s="528"/>
      <c r="AT11" s="528"/>
      <c r="AU11" s="528"/>
      <c r="AV11" s="528"/>
      <c r="AW11" s="528"/>
      <c r="AX11" s="528"/>
      <c r="AY11" s="529"/>
      <c r="AZ11" s="530"/>
      <c r="BA11" s="531"/>
      <c r="BB11" s="531"/>
      <c r="BC11" s="531"/>
      <c r="BD11" s="531"/>
      <c r="BE11" s="531"/>
      <c r="BF11" s="531"/>
      <c r="BG11" s="531"/>
      <c r="BH11" s="531"/>
      <c r="BI11" s="531"/>
      <c r="BJ11" s="531"/>
      <c r="BK11" s="532"/>
      <c r="BL11" s="533"/>
      <c r="BM11" s="534"/>
      <c r="BN11" s="534"/>
      <c r="BO11" s="534"/>
      <c r="BP11" s="520"/>
      <c r="BQ11" s="520"/>
      <c r="BR11" s="520"/>
      <c r="BS11" s="520"/>
      <c r="BT11" s="520"/>
      <c r="BU11" s="520"/>
      <c r="BV11" s="520"/>
      <c r="BW11" s="520"/>
      <c r="BX11" s="520"/>
      <c r="BY11" s="520"/>
      <c r="BZ11" s="520"/>
      <c r="CA11" s="520"/>
      <c r="CB11" s="520"/>
      <c r="CC11" s="520"/>
      <c r="CD11" s="520"/>
      <c r="CE11" s="520"/>
      <c r="CF11" s="520"/>
      <c r="CG11" s="520"/>
      <c r="CH11" s="520"/>
      <c r="CI11" s="520"/>
      <c r="CJ11" s="520"/>
      <c r="CK11" s="520"/>
      <c r="CL11" s="520"/>
      <c r="CM11" s="520"/>
      <c r="CN11" s="520"/>
      <c r="CO11" s="520"/>
      <c r="CP11" s="520"/>
      <c r="CQ11" s="520"/>
      <c r="CR11" s="520"/>
      <c r="CS11" s="520"/>
      <c r="CT11" s="520"/>
      <c r="CU11" s="520"/>
      <c r="CV11" s="520"/>
      <c r="CW11" s="520"/>
      <c r="CX11" s="520"/>
      <c r="CY11" s="520"/>
      <c r="CZ11" s="520"/>
      <c r="DA11" s="520"/>
      <c r="DB11" s="520"/>
      <c r="DC11" s="520"/>
      <c r="DD11" s="520"/>
      <c r="DE11" s="520"/>
      <c r="DF11" s="520"/>
      <c r="DG11" s="520"/>
      <c r="DH11" s="520"/>
      <c r="DI11" s="520"/>
      <c r="DJ11" s="520"/>
      <c r="DK11" s="520"/>
      <c r="DL11" s="520"/>
      <c r="DM11" s="520"/>
      <c r="DN11" s="520"/>
      <c r="DO11" s="520"/>
      <c r="DP11" s="520"/>
      <c r="DQ11" s="520"/>
      <c r="DR11" s="520"/>
      <c r="DS11" s="520"/>
      <c r="DT11" s="520"/>
      <c r="DU11" s="520"/>
      <c r="DV11" s="520"/>
      <c r="DW11" s="520"/>
      <c r="DX11" s="520"/>
      <c r="DY11" s="520"/>
      <c r="DZ11" s="520"/>
      <c r="EA11" s="520"/>
      <c r="EB11" s="520"/>
      <c r="EC11" s="520"/>
      <c r="ED11" s="520"/>
      <c r="EE11" s="520"/>
      <c r="EF11" s="520"/>
      <c r="EG11" s="520"/>
      <c r="EH11" s="520"/>
      <c r="EI11" s="520"/>
      <c r="EJ11" s="520"/>
      <c r="EK11" s="520"/>
      <c r="EL11" s="520"/>
      <c r="EM11" s="535"/>
      <c r="EN11" s="11"/>
      <c r="EO11" s="248" t="str">
        <f t="shared" ref="EO11:EO38" si="0">IF(AR11="","",E11)</f>
        <v/>
      </c>
      <c r="EP11" s="248" t="str">
        <f>IF(AR11=1,VLOOKUP(E11,'（選択リスト）'!$H$3:$K$32,4,0),"")</f>
        <v/>
      </c>
      <c r="EQ11" s="248" t="str">
        <f t="shared" ref="EQ11:EQ38" si="1">IF(AR11=1,EN11,"")</f>
        <v/>
      </c>
      <c r="ER11" s="248" t="str">
        <f>IF(AR11=2,VLOOKUP(E11,'（選択リスト）'!$H$3:$K$32,4,0),"")</f>
        <v/>
      </c>
      <c r="ES11" s="248" t="str">
        <f t="shared" ref="ES11:ES38" si="2">IF(AR11=2,EN11,"")</f>
        <v/>
      </c>
      <c r="ET11" s="248" t="str">
        <f t="shared" ref="ET11:ET41" si="3">IF(AZ11="","",AZ11)</f>
        <v/>
      </c>
      <c r="EU11" s="248" t="str">
        <f>IF(BL11="○",VLOOKUP(E11,'（選択リスト）'!$H$3:$K$32,4),"")</f>
        <v/>
      </c>
    </row>
    <row r="12" spans="1:165" ht="15.75" customHeight="1">
      <c r="A12" s="500"/>
      <c r="B12" s="501"/>
      <c r="C12" s="501"/>
      <c r="D12" s="501"/>
      <c r="E12" s="430">
        <v>3</v>
      </c>
      <c r="F12" s="431"/>
      <c r="G12" s="431"/>
      <c r="H12" s="432"/>
      <c r="I12" s="522"/>
      <c r="J12" s="523"/>
      <c r="K12" s="523"/>
      <c r="L12" s="523"/>
      <c r="M12" s="523"/>
      <c r="N12" s="523"/>
      <c r="O12" s="523"/>
      <c r="P12" s="524"/>
      <c r="Q12" s="525" t="s">
        <v>127</v>
      </c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7"/>
      <c r="AS12" s="528"/>
      <c r="AT12" s="528"/>
      <c r="AU12" s="528"/>
      <c r="AV12" s="528"/>
      <c r="AW12" s="528"/>
      <c r="AX12" s="528"/>
      <c r="AY12" s="529"/>
      <c r="AZ12" s="530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2"/>
      <c r="BL12" s="533"/>
      <c r="BM12" s="534"/>
      <c r="BN12" s="534"/>
      <c r="BO12" s="534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/>
      <c r="CS12" s="520"/>
      <c r="CT12" s="520"/>
      <c r="CU12" s="520"/>
      <c r="CV12" s="520"/>
      <c r="CW12" s="520"/>
      <c r="CX12" s="520"/>
      <c r="CY12" s="520"/>
      <c r="CZ12" s="520"/>
      <c r="DA12" s="520"/>
      <c r="DB12" s="520"/>
      <c r="DC12" s="520"/>
      <c r="DD12" s="520"/>
      <c r="DE12" s="520"/>
      <c r="DF12" s="520"/>
      <c r="DG12" s="520"/>
      <c r="DH12" s="520"/>
      <c r="DI12" s="520"/>
      <c r="DJ12" s="520"/>
      <c r="DK12" s="520"/>
      <c r="DL12" s="520"/>
      <c r="DM12" s="520"/>
      <c r="DN12" s="520"/>
      <c r="DO12" s="520"/>
      <c r="DP12" s="520"/>
      <c r="DQ12" s="520"/>
      <c r="DR12" s="520"/>
      <c r="DS12" s="520"/>
      <c r="DT12" s="520"/>
      <c r="DU12" s="520"/>
      <c r="DV12" s="520"/>
      <c r="DW12" s="520"/>
      <c r="DX12" s="520"/>
      <c r="DY12" s="520"/>
      <c r="DZ12" s="520"/>
      <c r="EA12" s="520"/>
      <c r="EB12" s="520"/>
      <c r="EC12" s="520"/>
      <c r="ED12" s="520"/>
      <c r="EE12" s="520"/>
      <c r="EF12" s="520"/>
      <c r="EG12" s="520"/>
      <c r="EH12" s="520"/>
      <c r="EI12" s="520"/>
      <c r="EJ12" s="520"/>
      <c r="EK12" s="520"/>
      <c r="EL12" s="520"/>
      <c r="EM12" s="535"/>
      <c r="EN12" s="167"/>
      <c r="EO12" s="248" t="str">
        <f t="shared" si="0"/>
        <v/>
      </c>
      <c r="EP12" s="248" t="str">
        <f>IF(AR12=1,VLOOKUP(E12,'（選択リスト）'!$H$3:$K$32,4,0),"")</f>
        <v/>
      </c>
      <c r="EQ12" s="248" t="str">
        <f t="shared" si="1"/>
        <v/>
      </c>
      <c r="ER12" s="248" t="str">
        <f>IF(AR12=2,VLOOKUP(E12,'（選択リスト）'!$H$3:$K$32,4,0),"")</f>
        <v/>
      </c>
      <c r="ES12" s="248" t="str">
        <f t="shared" si="2"/>
        <v/>
      </c>
      <c r="ET12" s="248" t="str">
        <f t="shared" si="3"/>
        <v/>
      </c>
      <c r="EU12" s="248" t="str">
        <f>IF(BL12="○",VLOOKUP(E12,'（選択リスト）'!$H$3:$K$32,4),"")</f>
        <v/>
      </c>
    </row>
    <row r="13" spans="1:165" ht="15.75" customHeight="1">
      <c r="A13" s="500"/>
      <c r="B13" s="501"/>
      <c r="C13" s="501"/>
      <c r="D13" s="501"/>
      <c r="E13" s="430">
        <v>4</v>
      </c>
      <c r="F13" s="431"/>
      <c r="G13" s="431"/>
      <c r="H13" s="432"/>
      <c r="I13" s="522"/>
      <c r="J13" s="523"/>
      <c r="K13" s="523"/>
      <c r="L13" s="523"/>
      <c r="M13" s="523"/>
      <c r="N13" s="523"/>
      <c r="O13" s="523"/>
      <c r="P13" s="524"/>
      <c r="Q13" s="525" t="s">
        <v>128</v>
      </c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7"/>
      <c r="AS13" s="528"/>
      <c r="AT13" s="528"/>
      <c r="AU13" s="528"/>
      <c r="AV13" s="528"/>
      <c r="AW13" s="528"/>
      <c r="AX13" s="528"/>
      <c r="AY13" s="529"/>
      <c r="AZ13" s="530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2"/>
      <c r="BL13" s="533"/>
      <c r="BM13" s="534"/>
      <c r="BN13" s="534"/>
      <c r="BO13" s="534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520"/>
      <c r="CT13" s="520"/>
      <c r="CU13" s="520"/>
      <c r="CV13" s="520"/>
      <c r="CW13" s="520"/>
      <c r="CX13" s="520"/>
      <c r="CY13" s="520"/>
      <c r="CZ13" s="520"/>
      <c r="DA13" s="520"/>
      <c r="DB13" s="520"/>
      <c r="DC13" s="520"/>
      <c r="DD13" s="520"/>
      <c r="DE13" s="520"/>
      <c r="DF13" s="520"/>
      <c r="DG13" s="520"/>
      <c r="DH13" s="520"/>
      <c r="DI13" s="520"/>
      <c r="DJ13" s="520"/>
      <c r="DK13" s="520"/>
      <c r="DL13" s="520"/>
      <c r="DM13" s="520"/>
      <c r="DN13" s="520"/>
      <c r="DO13" s="520"/>
      <c r="DP13" s="520"/>
      <c r="DQ13" s="520"/>
      <c r="DR13" s="520"/>
      <c r="DS13" s="520"/>
      <c r="DT13" s="520"/>
      <c r="DU13" s="520"/>
      <c r="DV13" s="520"/>
      <c r="DW13" s="520"/>
      <c r="DX13" s="520"/>
      <c r="DY13" s="520"/>
      <c r="DZ13" s="520"/>
      <c r="EA13" s="520"/>
      <c r="EB13" s="520"/>
      <c r="EC13" s="520"/>
      <c r="ED13" s="520"/>
      <c r="EE13" s="520"/>
      <c r="EF13" s="520"/>
      <c r="EG13" s="520"/>
      <c r="EH13" s="520"/>
      <c r="EI13" s="520"/>
      <c r="EJ13" s="520"/>
      <c r="EK13" s="520"/>
      <c r="EL13" s="520"/>
      <c r="EM13" s="535"/>
      <c r="EN13" s="167"/>
      <c r="EO13" s="248" t="str">
        <f t="shared" si="0"/>
        <v/>
      </c>
      <c r="EP13" s="248" t="str">
        <f>IF(AR13=1,VLOOKUP(E13,'（選択リスト）'!$H$3:$K$32,4,0),"")</f>
        <v/>
      </c>
      <c r="EQ13" s="248" t="str">
        <f t="shared" si="1"/>
        <v/>
      </c>
      <c r="ER13" s="248" t="str">
        <f>IF(AR13=2,VLOOKUP(E13,'（選択リスト）'!$H$3:$K$32,4,0),"")</f>
        <v/>
      </c>
      <c r="ES13" s="248" t="str">
        <f t="shared" si="2"/>
        <v/>
      </c>
      <c r="ET13" s="248" t="str">
        <f t="shared" si="3"/>
        <v/>
      </c>
      <c r="EU13" s="248" t="str">
        <f>IF(BL13="○",VLOOKUP(E13,'（選択リスト）'!$H$3:$K$32,4),"")</f>
        <v/>
      </c>
    </row>
    <row r="14" spans="1:165" ht="15.75" customHeight="1">
      <c r="A14" s="500"/>
      <c r="B14" s="501"/>
      <c r="C14" s="501"/>
      <c r="D14" s="501"/>
      <c r="E14" s="430">
        <v>5</v>
      </c>
      <c r="F14" s="431"/>
      <c r="G14" s="431"/>
      <c r="H14" s="432"/>
      <c r="I14" s="522"/>
      <c r="J14" s="523"/>
      <c r="K14" s="523"/>
      <c r="L14" s="523"/>
      <c r="M14" s="523"/>
      <c r="N14" s="523"/>
      <c r="O14" s="523"/>
      <c r="P14" s="524"/>
      <c r="Q14" s="525" t="s">
        <v>129</v>
      </c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7"/>
      <c r="AS14" s="528"/>
      <c r="AT14" s="528"/>
      <c r="AU14" s="528"/>
      <c r="AV14" s="528"/>
      <c r="AW14" s="528"/>
      <c r="AX14" s="528"/>
      <c r="AY14" s="529"/>
      <c r="AZ14" s="530"/>
      <c r="BA14" s="531"/>
      <c r="BB14" s="531"/>
      <c r="BC14" s="531"/>
      <c r="BD14" s="531"/>
      <c r="BE14" s="531"/>
      <c r="BF14" s="531"/>
      <c r="BG14" s="531"/>
      <c r="BH14" s="531"/>
      <c r="BI14" s="531"/>
      <c r="BJ14" s="531"/>
      <c r="BK14" s="532"/>
      <c r="BL14" s="533"/>
      <c r="BM14" s="534"/>
      <c r="BN14" s="534"/>
      <c r="BO14" s="534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0"/>
      <c r="CJ14" s="520"/>
      <c r="CK14" s="520"/>
      <c r="CL14" s="520"/>
      <c r="CM14" s="520"/>
      <c r="CN14" s="520"/>
      <c r="CO14" s="520"/>
      <c r="CP14" s="520"/>
      <c r="CQ14" s="520"/>
      <c r="CR14" s="520"/>
      <c r="CS14" s="520"/>
      <c r="CT14" s="520"/>
      <c r="CU14" s="520"/>
      <c r="CV14" s="520"/>
      <c r="CW14" s="520"/>
      <c r="CX14" s="520"/>
      <c r="CY14" s="520"/>
      <c r="CZ14" s="520"/>
      <c r="DA14" s="520"/>
      <c r="DB14" s="520"/>
      <c r="DC14" s="520"/>
      <c r="DD14" s="520"/>
      <c r="DE14" s="520"/>
      <c r="DF14" s="520"/>
      <c r="DG14" s="520"/>
      <c r="DH14" s="520"/>
      <c r="DI14" s="520"/>
      <c r="DJ14" s="520"/>
      <c r="DK14" s="520"/>
      <c r="DL14" s="520"/>
      <c r="DM14" s="520"/>
      <c r="DN14" s="520"/>
      <c r="DO14" s="520"/>
      <c r="DP14" s="520"/>
      <c r="DQ14" s="520"/>
      <c r="DR14" s="520"/>
      <c r="DS14" s="520"/>
      <c r="DT14" s="520"/>
      <c r="DU14" s="520"/>
      <c r="DV14" s="520"/>
      <c r="DW14" s="520"/>
      <c r="DX14" s="520"/>
      <c r="DY14" s="520"/>
      <c r="DZ14" s="520"/>
      <c r="EA14" s="520"/>
      <c r="EB14" s="520"/>
      <c r="EC14" s="520"/>
      <c r="ED14" s="520"/>
      <c r="EE14" s="520"/>
      <c r="EF14" s="520"/>
      <c r="EG14" s="520"/>
      <c r="EH14" s="520"/>
      <c r="EI14" s="520"/>
      <c r="EJ14" s="520"/>
      <c r="EK14" s="520"/>
      <c r="EL14" s="520"/>
      <c r="EM14" s="535"/>
      <c r="EN14" s="167"/>
      <c r="EO14" s="248" t="str">
        <f t="shared" si="0"/>
        <v/>
      </c>
      <c r="EP14" s="248" t="str">
        <f>IF(AR14=1,VLOOKUP(E14,'（選択リスト）'!$H$3:$K$32,4,0),"")</f>
        <v/>
      </c>
      <c r="EQ14" s="248" t="str">
        <f t="shared" si="1"/>
        <v/>
      </c>
      <c r="ER14" s="248" t="str">
        <f>IF(AR14=2,VLOOKUP(E14,'（選択リスト）'!$H$3:$K$32,4,0),"")</f>
        <v/>
      </c>
      <c r="ES14" s="248" t="str">
        <f t="shared" si="2"/>
        <v/>
      </c>
      <c r="ET14" s="248" t="str">
        <f t="shared" si="3"/>
        <v/>
      </c>
      <c r="EU14" s="248" t="str">
        <f>IF(BL14="○",VLOOKUP(E14,'（選択リスト）'!$H$3:$K$32,4),"")</f>
        <v/>
      </c>
    </row>
    <row r="15" spans="1:165" ht="15.75" customHeight="1">
      <c r="A15" s="500"/>
      <c r="B15" s="501"/>
      <c r="C15" s="501"/>
      <c r="D15" s="501"/>
      <c r="E15" s="430">
        <v>6</v>
      </c>
      <c r="F15" s="431"/>
      <c r="G15" s="431"/>
      <c r="H15" s="432"/>
      <c r="I15" s="522"/>
      <c r="J15" s="523"/>
      <c r="K15" s="523"/>
      <c r="L15" s="523"/>
      <c r="M15" s="523"/>
      <c r="N15" s="523"/>
      <c r="O15" s="523"/>
      <c r="P15" s="524"/>
      <c r="Q15" s="525" t="s">
        <v>130</v>
      </c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7"/>
      <c r="AS15" s="528"/>
      <c r="AT15" s="528"/>
      <c r="AU15" s="528"/>
      <c r="AV15" s="528"/>
      <c r="AW15" s="528"/>
      <c r="AX15" s="528"/>
      <c r="AY15" s="529"/>
      <c r="AZ15" s="530"/>
      <c r="BA15" s="531"/>
      <c r="BB15" s="531"/>
      <c r="BC15" s="531"/>
      <c r="BD15" s="531"/>
      <c r="BE15" s="531"/>
      <c r="BF15" s="531"/>
      <c r="BG15" s="531"/>
      <c r="BH15" s="531"/>
      <c r="BI15" s="531"/>
      <c r="BJ15" s="531"/>
      <c r="BK15" s="532"/>
      <c r="BL15" s="533"/>
      <c r="BM15" s="534"/>
      <c r="BN15" s="534"/>
      <c r="BO15" s="534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  <c r="CP15" s="520"/>
      <c r="CQ15" s="520"/>
      <c r="CR15" s="520"/>
      <c r="CS15" s="520"/>
      <c r="CT15" s="520"/>
      <c r="CU15" s="520"/>
      <c r="CV15" s="520"/>
      <c r="CW15" s="520"/>
      <c r="CX15" s="520"/>
      <c r="CY15" s="520"/>
      <c r="CZ15" s="520"/>
      <c r="DA15" s="520"/>
      <c r="DB15" s="520"/>
      <c r="DC15" s="520"/>
      <c r="DD15" s="520"/>
      <c r="DE15" s="520"/>
      <c r="DF15" s="520"/>
      <c r="DG15" s="520"/>
      <c r="DH15" s="520"/>
      <c r="DI15" s="520"/>
      <c r="DJ15" s="520"/>
      <c r="DK15" s="520"/>
      <c r="DL15" s="520"/>
      <c r="DM15" s="520"/>
      <c r="DN15" s="520"/>
      <c r="DO15" s="520"/>
      <c r="DP15" s="520"/>
      <c r="DQ15" s="520"/>
      <c r="DR15" s="520"/>
      <c r="DS15" s="520"/>
      <c r="DT15" s="520"/>
      <c r="DU15" s="520"/>
      <c r="DV15" s="520"/>
      <c r="DW15" s="520"/>
      <c r="DX15" s="520"/>
      <c r="DY15" s="520"/>
      <c r="DZ15" s="520"/>
      <c r="EA15" s="520"/>
      <c r="EB15" s="520"/>
      <c r="EC15" s="520"/>
      <c r="ED15" s="520"/>
      <c r="EE15" s="520"/>
      <c r="EF15" s="520"/>
      <c r="EG15" s="520"/>
      <c r="EH15" s="520"/>
      <c r="EI15" s="520"/>
      <c r="EJ15" s="520"/>
      <c r="EK15" s="520"/>
      <c r="EL15" s="520"/>
      <c r="EM15" s="535"/>
      <c r="EN15" s="167"/>
      <c r="EO15" s="248" t="str">
        <f t="shared" si="0"/>
        <v/>
      </c>
      <c r="EP15" s="248" t="str">
        <f>IF(AR15=1,VLOOKUP(E15,'（選択リスト）'!$H$3:$K$32,4,0),"")</f>
        <v/>
      </c>
      <c r="EQ15" s="248" t="str">
        <f t="shared" si="1"/>
        <v/>
      </c>
      <c r="ER15" s="248" t="str">
        <f>IF(AR15=2,VLOOKUP(E15,'（選択リスト）'!$H$3:$K$32,4,0),"")</f>
        <v/>
      </c>
      <c r="ES15" s="248" t="str">
        <f t="shared" si="2"/>
        <v/>
      </c>
      <c r="ET15" s="248" t="str">
        <f t="shared" si="3"/>
        <v/>
      </c>
      <c r="EU15" s="248" t="str">
        <f>IF(BL15="○",VLOOKUP(E15,'（選択リスト）'!$H$3:$K$32,4),"")</f>
        <v/>
      </c>
    </row>
    <row r="16" spans="1:165" ht="15.75" customHeight="1">
      <c r="A16" s="500"/>
      <c r="B16" s="501"/>
      <c r="C16" s="501"/>
      <c r="D16" s="501"/>
      <c r="E16" s="430">
        <v>7</v>
      </c>
      <c r="F16" s="431"/>
      <c r="G16" s="431"/>
      <c r="H16" s="432"/>
      <c r="I16" s="522"/>
      <c r="J16" s="523"/>
      <c r="K16" s="523"/>
      <c r="L16" s="523"/>
      <c r="M16" s="523"/>
      <c r="N16" s="523"/>
      <c r="O16" s="523"/>
      <c r="P16" s="524"/>
      <c r="Q16" s="525" t="s">
        <v>131</v>
      </c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7"/>
      <c r="AS16" s="528"/>
      <c r="AT16" s="528"/>
      <c r="AU16" s="528"/>
      <c r="AV16" s="528"/>
      <c r="AW16" s="528"/>
      <c r="AX16" s="528"/>
      <c r="AY16" s="529"/>
      <c r="AZ16" s="530"/>
      <c r="BA16" s="531"/>
      <c r="BB16" s="531"/>
      <c r="BC16" s="531"/>
      <c r="BD16" s="531"/>
      <c r="BE16" s="531"/>
      <c r="BF16" s="531"/>
      <c r="BG16" s="531"/>
      <c r="BH16" s="531"/>
      <c r="BI16" s="531"/>
      <c r="BJ16" s="531"/>
      <c r="BK16" s="532"/>
      <c r="BL16" s="533"/>
      <c r="BM16" s="534"/>
      <c r="BN16" s="534"/>
      <c r="BO16" s="534"/>
      <c r="BP16" s="520"/>
      <c r="BQ16" s="520"/>
      <c r="BR16" s="520"/>
      <c r="BS16" s="520"/>
      <c r="BT16" s="520"/>
      <c r="BU16" s="520"/>
      <c r="BV16" s="520"/>
      <c r="BW16" s="520"/>
      <c r="BX16" s="520"/>
      <c r="BY16" s="520"/>
      <c r="BZ16" s="520"/>
      <c r="CA16" s="520"/>
      <c r="CB16" s="520"/>
      <c r="CC16" s="520"/>
      <c r="CD16" s="520"/>
      <c r="CE16" s="520"/>
      <c r="CF16" s="520"/>
      <c r="CG16" s="520"/>
      <c r="CH16" s="520"/>
      <c r="CI16" s="520"/>
      <c r="CJ16" s="520"/>
      <c r="CK16" s="520"/>
      <c r="CL16" s="520"/>
      <c r="CM16" s="520"/>
      <c r="CN16" s="520"/>
      <c r="CO16" s="520"/>
      <c r="CP16" s="520"/>
      <c r="CQ16" s="520"/>
      <c r="CR16" s="520"/>
      <c r="CS16" s="520"/>
      <c r="CT16" s="520"/>
      <c r="CU16" s="520"/>
      <c r="CV16" s="520"/>
      <c r="CW16" s="520"/>
      <c r="CX16" s="520"/>
      <c r="CY16" s="520"/>
      <c r="CZ16" s="520"/>
      <c r="DA16" s="520"/>
      <c r="DB16" s="520"/>
      <c r="DC16" s="520"/>
      <c r="DD16" s="520"/>
      <c r="DE16" s="520"/>
      <c r="DF16" s="520"/>
      <c r="DG16" s="520"/>
      <c r="DH16" s="520"/>
      <c r="DI16" s="520"/>
      <c r="DJ16" s="520"/>
      <c r="DK16" s="520"/>
      <c r="DL16" s="520"/>
      <c r="DM16" s="520"/>
      <c r="DN16" s="520"/>
      <c r="DO16" s="520"/>
      <c r="DP16" s="520"/>
      <c r="DQ16" s="520"/>
      <c r="DR16" s="520"/>
      <c r="DS16" s="520"/>
      <c r="DT16" s="520"/>
      <c r="DU16" s="520"/>
      <c r="DV16" s="520"/>
      <c r="DW16" s="520"/>
      <c r="DX16" s="520"/>
      <c r="DY16" s="520"/>
      <c r="DZ16" s="520"/>
      <c r="EA16" s="520"/>
      <c r="EB16" s="520"/>
      <c r="EC16" s="520"/>
      <c r="ED16" s="520"/>
      <c r="EE16" s="520"/>
      <c r="EF16" s="520"/>
      <c r="EG16" s="520"/>
      <c r="EH16" s="520"/>
      <c r="EI16" s="520"/>
      <c r="EJ16" s="520"/>
      <c r="EK16" s="520"/>
      <c r="EL16" s="520"/>
      <c r="EM16" s="535"/>
      <c r="EN16" s="167"/>
      <c r="EO16" s="248" t="str">
        <f t="shared" si="0"/>
        <v/>
      </c>
      <c r="EP16" s="248" t="str">
        <f>IF(AR16=1,VLOOKUP(E16,'（選択リスト）'!$H$3:$K$32,4,0),"")</f>
        <v/>
      </c>
      <c r="EQ16" s="248" t="str">
        <f t="shared" si="1"/>
        <v/>
      </c>
      <c r="ER16" s="248" t="str">
        <f>IF(AR16=2,VLOOKUP(E16,'（選択リスト）'!$H$3:$K$32,4,0),"")</f>
        <v/>
      </c>
      <c r="ES16" s="248" t="str">
        <f t="shared" si="2"/>
        <v/>
      </c>
      <c r="ET16" s="248" t="str">
        <f t="shared" si="3"/>
        <v/>
      </c>
      <c r="EU16" s="248" t="str">
        <f>IF(BL16="○",VLOOKUP(E16,'（選択リスト）'!$H$3:$K$32,4),"")</f>
        <v/>
      </c>
    </row>
    <row r="17" spans="1:151" ht="15.75" customHeight="1">
      <c r="A17" s="500"/>
      <c r="B17" s="501"/>
      <c r="C17" s="501"/>
      <c r="D17" s="501"/>
      <c r="E17" s="430">
        <v>8</v>
      </c>
      <c r="F17" s="431"/>
      <c r="G17" s="431"/>
      <c r="H17" s="432"/>
      <c r="I17" s="522"/>
      <c r="J17" s="523"/>
      <c r="K17" s="523"/>
      <c r="L17" s="523"/>
      <c r="M17" s="523"/>
      <c r="N17" s="523"/>
      <c r="O17" s="523"/>
      <c r="P17" s="524"/>
      <c r="Q17" s="525" t="s">
        <v>132</v>
      </c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7"/>
      <c r="AS17" s="528"/>
      <c r="AT17" s="528"/>
      <c r="AU17" s="528"/>
      <c r="AV17" s="528"/>
      <c r="AW17" s="528"/>
      <c r="AX17" s="528"/>
      <c r="AY17" s="529"/>
      <c r="AZ17" s="530"/>
      <c r="BA17" s="531"/>
      <c r="BB17" s="531"/>
      <c r="BC17" s="531"/>
      <c r="BD17" s="531"/>
      <c r="BE17" s="531"/>
      <c r="BF17" s="531"/>
      <c r="BG17" s="531"/>
      <c r="BH17" s="531"/>
      <c r="BI17" s="531"/>
      <c r="BJ17" s="531"/>
      <c r="BK17" s="532"/>
      <c r="BL17" s="533"/>
      <c r="BM17" s="534"/>
      <c r="BN17" s="534"/>
      <c r="BO17" s="534"/>
      <c r="BP17" s="520"/>
      <c r="BQ17" s="520"/>
      <c r="BR17" s="520"/>
      <c r="BS17" s="520"/>
      <c r="BT17" s="520"/>
      <c r="BU17" s="520"/>
      <c r="BV17" s="520"/>
      <c r="BW17" s="520"/>
      <c r="BX17" s="520"/>
      <c r="BY17" s="520"/>
      <c r="BZ17" s="520"/>
      <c r="CA17" s="520"/>
      <c r="CB17" s="520"/>
      <c r="CC17" s="520"/>
      <c r="CD17" s="520"/>
      <c r="CE17" s="520"/>
      <c r="CF17" s="520"/>
      <c r="CG17" s="520"/>
      <c r="CH17" s="520"/>
      <c r="CI17" s="520"/>
      <c r="CJ17" s="520"/>
      <c r="CK17" s="520"/>
      <c r="CL17" s="520"/>
      <c r="CM17" s="520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0"/>
      <c r="DE17" s="520"/>
      <c r="DF17" s="520"/>
      <c r="DG17" s="520"/>
      <c r="DH17" s="520"/>
      <c r="DI17" s="520"/>
      <c r="DJ17" s="520"/>
      <c r="DK17" s="520"/>
      <c r="DL17" s="520"/>
      <c r="DM17" s="520"/>
      <c r="DN17" s="520"/>
      <c r="DO17" s="520"/>
      <c r="DP17" s="520"/>
      <c r="DQ17" s="520"/>
      <c r="DR17" s="520"/>
      <c r="DS17" s="520"/>
      <c r="DT17" s="520"/>
      <c r="DU17" s="520"/>
      <c r="DV17" s="520"/>
      <c r="DW17" s="520"/>
      <c r="DX17" s="520"/>
      <c r="DY17" s="520"/>
      <c r="DZ17" s="520"/>
      <c r="EA17" s="520"/>
      <c r="EB17" s="520"/>
      <c r="EC17" s="520"/>
      <c r="ED17" s="520"/>
      <c r="EE17" s="520"/>
      <c r="EF17" s="520"/>
      <c r="EG17" s="520"/>
      <c r="EH17" s="520"/>
      <c r="EI17" s="520"/>
      <c r="EJ17" s="520"/>
      <c r="EK17" s="520"/>
      <c r="EL17" s="520"/>
      <c r="EM17" s="535"/>
      <c r="EN17" s="167"/>
      <c r="EO17" s="248" t="str">
        <f t="shared" si="0"/>
        <v/>
      </c>
      <c r="EP17" s="248" t="str">
        <f>IF(AR17=1,VLOOKUP(E17,'（選択リスト）'!$H$3:$K$32,4,0),"")</f>
        <v/>
      </c>
      <c r="EQ17" s="248" t="str">
        <f t="shared" si="1"/>
        <v/>
      </c>
      <c r="ER17" s="248" t="str">
        <f>IF(AR17=2,VLOOKUP(E17,'（選択リスト）'!$H$3:$K$32,4,0),"")</f>
        <v/>
      </c>
      <c r="ES17" s="248" t="str">
        <f t="shared" si="2"/>
        <v/>
      </c>
      <c r="ET17" s="248" t="str">
        <f t="shared" si="3"/>
        <v/>
      </c>
      <c r="EU17" s="248" t="str">
        <f>IF(BL17="○",VLOOKUP(E17,'（選択リスト）'!$H$3:$K$32,4),"")</f>
        <v/>
      </c>
    </row>
    <row r="18" spans="1:151" ht="15.75" customHeight="1">
      <c r="A18" s="500"/>
      <c r="B18" s="501"/>
      <c r="C18" s="501"/>
      <c r="D18" s="501"/>
      <c r="E18" s="430">
        <v>9</v>
      </c>
      <c r="F18" s="431"/>
      <c r="G18" s="431"/>
      <c r="H18" s="432"/>
      <c r="I18" s="522"/>
      <c r="J18" s="523"/>
      <c r="K18" s="523"/>
      <c r="L18" s="523"/>
      <c r="M18" s="523"/>
      <c r="N18" s="523"/>
      <c r="O18" s="523"/>
      <c r="P18" s="524"/>
      <c r="Q18" s="525" t="s">
        <v>133</v>
      </c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7"/>
      <c r="AS18" s="528"/>
      <c r="AT18" s="528"/>
      <c r="AU18" s="528"/>
      <c r="AV18" s="528"/>
      <c r="AW18" s="528"/>
      <c r="AX18" s="528"/>
      <c r="AY18" s="529"/>
      <c r="AZ18" s="530"/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2"/>
      <c r="BL18" s="533"/>
      <c r="BM18" s="534"/>
      <c r="BN18" s="534"/>
      <c r="BO18" s="534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0"/>
      <c r="CC18" s="520"/>
      <c r="CD18" s="520"/>
      <c r="CE18" s="520"/>
      <c r="CF18" s="520"/>
      <c r="CG18" s="520"/>
      <c r="CH18" s="520"/>
      <c r="CI18" s="520"/>
      <c r="CJ18" s="520"/>
      <c r="CK18" s="520"/>
      <c r="CL18" s="520"/>
      <c r="CM18" s="520"/>
      <c r="CN18" s="520"/>
      <c r="CO18" s="520"/>
      <c r="CP18" s="520"/>
      <c r="CQ18" s="520"/>
      <c r="CR18" s="520"/>
      <c r="CS18" s="520"/>
      <c r="CT18" s="520"/>
      <c r="CU18" s="520"/>
      <c r="CV18" s="520"/>
      <c r="CW18" s="520"/>
      <c r="CX18" s="520"/>
      <c r="CY18" s="520"/>
      <c r="CZ18" s="520"/>
      <c r="DA18" s="520"/>
      <c r="DB18" s="520"/>
      <c r="DC18" s="520"/>
      <c r="DD18" s="520"/>
      <c r="DE18" s="520"/>
      <c r="DF18" s="520"/>
      <c r="DG18" s="520"/>
      <c r="DH18" s="520"/>
      <c r="DI18" s="520"/>
      <c r="DJ18" s="520"/>
      <c r="DK18" s="520"/>
      <c r="DL18" s="520"/>
      <c r="DM18" s="520"/>
      <c r="DN18" s="520"/>
      <c r="DO18" s="520"/>
      <c r="DP18" s="520"/>
      <c r="DQ18" s="520"/>
      <c r="DR18" s="520"/>
      <c r="DS18" s="520"/>
      <c r="DT18" s="520"/>
      <c r="DU18" s="520"/>
      <c r="DV18" s="520"/>
      <c r="DW18" s="520"/>
      <c r="DX18" s="520"/>
      <c r="DY18" s="520"/>
      <c r="DZ18" s="520"/>
      <c r="EA18" s="520"/>
      <c r="EB18" s="520"/>
      <c r="EC18" s="520"/>
      <c r="ED18" s="520"/>
      <c r="EE18" s="520"/>
      <c r="EF18" s="520"/>
      <c r="EG18" s="520"/>
      <c r="EH18" s="520"/>
      <c r="EI18" s="520"/>
      <c r="EJ18" s="520"/>
      <c r="EK18" s="520"/>
      <c r="EL18" s="520"/>
      <c r="EM18" s="535"/>
      <c r="EN18" s="167"/>
      <c r="EO18" s="248" t="str">
        <f t="shared" si="0"/>
        <v/>
      </c>
      <c r="EP18" s="248" t="str">
        <f>IF(AR18=1,VLOOKUP(E18,'（選択リスト）'!$H$3:$K$32,4,0),"")</f>
        <v/>
      </c>
      <c r="EQ18" s="248" t="str">
        <f t="shared" si="1"/>
        <v/>
      </c>
      <c r="ER18" s="248" t="str">
        <f>IF(AR18=2,VLOOKUP(E18,'（選択リスト）'!$H$3:$K$32,4,0),"")</f>
        <v/>
      </c>
      <c r="ES18" s="248" t="str">
        <f t="shared" si="2"/>
        <v/>
      </c>
      <c r="ET18" s="248" t="str">
        <f t="shared" si="3"/>
        <v/>
      </c>
      <c r="EU18" s="248" t="str">
        <f>IF(BL18="○",VLOOKUP(E18,'（選択リスト）'!$H$3:$K$32,4),"")</f>
        <v/>
      </c>
    </row>
    <row r="19" spans="1:151" ht="15.75" customHeight="1">
      <c r="A19" s="500"/>
      <c r="B19" s="501"/>
      <c r="C19" s="501"/>
      <c r="D19" s="501"/>
      <c r="E19" s="430">
        <v>10</v>
      </c>
      <c r="F19" s="431"/>
      <c r="G19" s="431"/>
      <c r="H19" s="432"/>
      <c r="I19" s="522"/>
      <c r="J19" s="523"/>
      <c r="K19" s="523"/>
      <c r="L19" s="523"/>
      <c r="M19" s="523"/>
      <c r="N19" s="523"/>
      <c r="O19" s="523"/>
      <c r="P19" s="524"/>
      <c r="Q19" s="525" t="s">
        <v>134</v>
      </c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7"/>
      <c r="AS19" s="528"/>
      <c r="AT19" s="528"/>
      <c r="AU19" s="528"/>
      <c r="AV19" s="528"/>
      <c r="AW19" s="528"/>
      <c r="AX19" s="528"/>
      <c r="AY19" s="529"/>
      <c r="AZ19" s="530"/>
      <c r="BA19" s="531"/>
      <c r="BB19" s="531"/>
      <c r="BC19" s="531"/>
      <c r="BD19" s="531"/>
      <c r="BE19" s="531"/>
      <c r="BF19" s="531"/>
      <c r="BG19" s="531"/>
      <c r="BH19" s="531"/>
      <c r="BI19" s="531"/>
      <c r="BJ19" s="531"/>
      <c r="BK19" s="532"/>
      <c r="BL19" s="533"/>
      <c r="BM19" s="534"/>
      <c r="BN19" s="534"/>
      <c r="BO19" s="534"/>
      <c r="BP19" s="520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0"/>
      <c r="CC19" s="520"/>
      <c r="CD19" s="520"/>
      <c r="CE19" s="520"/>
      <c r="CF19" s="520"/>
      <c r="CG19" s="520"/>
      <c r="CH19" s="520"/>
      <c r="CI19" s="520"/>
      <c r="CJ19" s="520"/>
      <c r="CK19" s="520"/>
      <c r="CL19" s="520"/>
      <c r="CM19" s="520"/>
      <c r="CN19" s="520"/>
      <c r="CO19" s="520"/>
      <c r="CP19" s="520"/>
      <c r="CQ19" s="520"/>
      <c r="CR19" s="520"/>
      <c r="CS19" s="520"/>
      <c r="CT19" s="520"/>
      <c r="CU19" s="520"/>
      <c r="CV19" s="520"/>
      <c r="CW19" s="520"/>
      <c r="CX19" s="520"/>
      <c r="CY19" s="520"/>
      <c r="CZ19" s="520"/>
      <c r="DA19" s="520"/>
      <c r="DB19" s="520"/>
      <c r="DC19" s="520"/>
      <c r="DD19" s="520"/>
      <c r="DE19" s="520"/>
      <c r="DF19" s="520"/>
      <c r="DG19" s="520"/>
      <c r="DH19" s="520"/>
      <c r="DI19" s="520"/>
      <c r="DJ19" s="520"/>
      <c r="DK19" s="520"/>
      <c r="DL19" s="520"/>
      <c r="DM19" s="520"/>
      <c r="DN19" s="520"/>
      <c r="DO19" s="520"/>
      <c r="DP19" s="520"/>
      <c r="DQ19" s="520"/>
      <c r="DR19" s="520"/>
      <c r="DS19" s="520"/>
      <c r="DT19" s="520"/>
      <c r="DU19" s="520"/>
      <c r="DV19" s="520"/>
      <c r="DW19" s="520"/>
      <c r="DX19" s="520"/>
      <c r="DY19" s="520"/>
      <c r="DZ19" s="520"/>
      <c r="EA19" s="520"/>
      <c r="EB19" s="520"/>
      <c r="EC19" s="520"/>
      <c r="ED19" s="520"/>
      <c r="EE19" s="520"/>
      <c r="EF19" s="520"/>
      <c r="EG19" s="520"/>
      <c r="EH19" s="520"/>
      <c r="EI19" s="520"/>
      <c r="EJ19" s="520"/>
      <c r="EK19" s="520"/>
      <c r="EL19" s="520"/>
      <c r="EM19" s="535"/>
      <c r="EN19" s="167"/>
      <c r="EO19" s="248" t="str">
        <f t="shared" si="0"/>
        <v/>
      </c>
      <c r="EP19" s="248" t="str">
        <f>IF(AR19=1,VLOOKUP(E19,'（選択リスト）'!$H$3:$K$32,4,0),"")</f>
        <v/>
      </c>
      <c r="EQ19" s="248" t="str">
        <f t="shared" si="1"/>
        <v/>
      </c>
      <c r="ER19" s="248" t="str">
        <f>IF(AR19=2,VLOOKUP(E19,'（選択リスト）'!$H$3:$K$32,4,0),"")</f>
        <v/>
      </c>
      <c r="ES19" s="248" t="str">
        <f t="shared" si="2"/>
        <v/>
      </c>
      <c r="ET19" s="248" t="str">
        <f t="shared" si="3"/>
        <v/>
      </c>
      <c r="EU19" s="248" t="str">
        <f>IF(BL19="○",VLOOKUP(E19,'（選択リスト）'!$H$3:$K$32,4),"")</f>
        <v/>
      </c>
    </row>
    <row r="20" spans="1:151" ht="15.75" customHeight="1">
      <c r="A20" s="500"/>
      <c r="B20" s="501"/>
      <c r="C20" s="501"/>
      <c r="D20" s="501"/>
      <c r="E20" s="430">
        <v>11</v>
      </c>
      <c r="F20" s="431"/>
      <c r="G20" s="431"/>
      <c r="H20" s="432"/>
      <c r="I20" s="522"/>
      <c r="J20" s="523"/>
      <c r="K20" s="523"/>
      <c r="L20" s="523"/>
      <c r="M20" s="523"/>
      <c r="N20" s="523"/>
      <c r="O20" s="523"/>
      <c r="P20" s="524"/>
      <c r="Q20" s="525" t="s">
        <v>135</v>
      </c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7"/>
      <c r="AS20" s="528"/>
      <c r="AT20" s="528"/>
      <c r="AU20" s="528"/>
      <c r="AV20" s="528"/>
      <c r="AW20" s="528"/>
      <c r="AX20" s="528"/>
      <c r="AY20" s="529"/>
      <c r="AZ20" s="530"/>
      <c r="BA20" s="531"/>
      <c r="BB20" s="531"/>
      <c r="BC20" s="531"/>
      <c r="BD20" s="531"/>
      <c r="BE20" s="531"/>
      <c r="BF20" s="531"/>
      <c r="BG20" s="531"/>
      <c r="BH20" s="531"/>
      <c r="BI20" s="531"/>
      <c r="BJ20" s="531"/>
      <c r="BK20" s="532"/>
      <c r="BL20" s="533"/>
      <c r="BM20" s="534"/>
      <c r="BN20" s="534"/>
      <c r="BO20" s="534"/>
      <c r="BP20" s="520"/>
      <c r="BQ20" s="520"/>
      <c r="BR20" s="520"/>
      <c r="BS20" s="520"/>
      <c r="BT20" s="520"/>
      <c r="BU20" s="520"/>
      <c r="BV20" s="520"/>
      <c r="BW20" s="520"/>
      <c r="BX20" s="520"/>
      <c r="BY20" s="520"/>
      <c r="BZ20" s="520"/>
      <c r="CA20" s="520"/>
      <c r="CB20" s="520"/>
      <c r="CC20" s="520"/>
      <c r="CD20" s="520"/>
      <c r="CE20" s="520"/>
      <c r="CF20" s="520"/>
      <c r="CG20" s="520"/>
      <c r="CH20" s="520"/>
      <c r="CI20" s="520"/>
      <c r="CJ20" s="520"/>
      <c r="CK20" s="520"/>
      <c r="CL20" s="520"/>
      <c r="CM20" s="520"/>
      <c r="CN20" s="520"/>
      <c r="CO20" s="520"/>
      <c r="CP20" s="520"/>
      <c r="CQ20" s="520"/>
      <c r="CR20" s="520"/>
      <c r="CS20" s="520"/>
      <c r="CT20" s="520"/>
      <c r="CU20" s="520"/>
      <c r="CV20" s="520"/>
      <c r="CW20" s="520"/>
      <c r="CX20" s="520"/>
      <c r="CY20" s="520"/>
      <c r="CZ20" s="520"/>
      <c r="DA20" s="520"/>
      <c r="DB20" s="520"/>
      <c r="DC20" s="520"/>
      <c r="DD20" s="520"/>
      <c r="DE20" s="520"/>
      <c r="DF20" s="520"/>
      <c r="DG20" s="520"/>
      <c r="DH20" s="520"/>
      <c r="DI20" s="520"/>
      <c r="DJ20" s="520"/>
      <c r="DK20" s="520"/>
      <c r="DL20" s="520"/>
      <c r="DM20" s="520"/>
      <c r="DN20" s="520"/>
      <c r="DO20" s="520"/>
      <c r="DP20" s="520"/>
      <c r="DQ20" s="520"/>
      <c r="DR20" s="520"/>
      <c r="DS20" s="520"/>
      <c r="DT20" s="520"/>
      <c r="DU20" s="520"/>
      <c r="DV20" s="520"/>
      <c r="DW20" s="520"/>
      <c r="DX20" s="520"/>
      <c r="DY20" s="520"/>
      <c r="DZ20" s="520"/>
      <c r="EA20" s="520"/>
      <c r="EB20" s="520"/>
      <c r="EC20" s="520"/>
      <c r="ED20" s="520"/>
      <c r="EE20" s="520"/>
      <c r="EF20" s="520"/>
      <c r="EG20" s="520"/>
      <c r="EH20" s="520"/>
      <c r="EI20" s="520"/>
      <c r="EJ20" s="520"/>
      <c r="EK20" s="520"/>
      <c r="EL20" s="520"/>
      <c r="EM20" s="535"/>
      <c r="EN20" s="167"/>
      <c r="EO20" s="248" t="str">
        <f t="shared" si="0"/>
        <v/>
      </c>
      <c r="EP20" s="248" t="str">
        <f>IF(AR20=1,VLOOKUP(E20,'（選択リスト）'!$H$3:$K$32,4,0),"")</f>
        <v/>
      </c>
      <c r="EQ20" s="248" t="str">
        <f t="shared" si="1"/>
        <v/>
      </c>
      <c r="ER20" s="248" t="str">
        <f>IF(AR20=2,VLOOKUP(E20,'（選択リスト）'!$H$3:$K$32,4,0),"")</f>
        <v/>
      </c>
      <c r="ES20" s="248" t="str">
        <f t="shared" si="2"/>
        <v/>
      </c>
      <c r="ET20" s="248" t="str">
        <f t="shared" si="3"/>
        <v/>
      </c>
      <c r="EU20" s="248" t="str">
        <f>IF(BL20="○",VLOOKUP(E20,'（選択リスト）'!$H$3:$K$32,4),"")</f>
        <v/>
      </c>
    </row>
    <row r="21" spans="1:151" ht="15.75" customHeight="1">
      <c r="A21" s="500"/>
      <c r="B21" s="501"/>
      <c r="C21" s="501"/>
      <c r="D21" s="501"/>
      <c r="E21" s="430">
        <v>12</v>
      </c>
      <c r="F21" s="431"/>
      <c r="G21" s="431"/>
      <c r="H21" s="432"/>
      <c r="I21" s="522"/>
      <c r="J21" s="523"/>
      <c r="K21" s="523"/>
      <c r="L21" s="523"/>
      <c r="M21" s="523"/>
      <c r="N21" s="523"/>
      <c r="O21" s="523"/>
      <c r="P21" s="524"/>
      <c r="Q21" s="525" t="s">
        <v>136</v>
      </c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7"/>
      <c r="AS21" s="528"/>
      <c r="AT21" s="528"/>
      <c r="AU21" s="528"/>
      <c r="AV21" s="528"/>
      <c r="AW21" s="528"/>
      <c r="AX21" s="528"/>
      <c r="AY21" s="529"/>
      <c r="AZ21" s="530"/>
      <c r="BA21" s="531"/>
      <c r="BB21" s="531"/>
      <c r="BC21" s="531"/>
      <c r="BD21" s="531"/>
      <c r="BE21" s="531"/>
      <c r="BF21" s="531"/>
      <c r="BG21" s="531"/>
      <c r="BH21" s="531"/>
      <c r="BI21" s="531"/>
      <c r="BJ21" s="531"/>
      <c r="BK21" s="532"/>
      <c r="BL21" s="533"/>
      <c r="BM21" s="534"/>
      <c r="BN21" s="534"/>
      <c r="BO21" s="534"/>
      <c r="BP21" s="520"/>
      <c r="BQ21" s="520"/>
      <c r="BR21" s="520"/>
      <c r="BS21" s="520"/>
      <c r="BT21" s="520"/>
      <c r="BU21" s="520"/>
      <c r="BV21" s="520"/>
      <c r="BW21" s="520"/>
      <c r="BX21" s="520"/>
      <c r="BY21" s="520"/>
      <c r="BZ21" s="520"/>
      <c r="CA21" s="520"/>
      <c r="CB21" s="520"/>
      <c r="CC21" s="520"/>
      <c r="CD21" s="520"/>
      <c r="CE21" s="520"/>
      <c r="CF21" s="520"/>
      <c r="CG21" s="520"/>
      <c r="CH21" s="520"/>
      <c r="CI21" s="520"/>
      <c r="CJ21" s="520"/>
      <c r="CK21" s="520"/>
      <c r="CL21" s="520"/>
      <c r="CM21" s="520"/>
      <c r="CN21" s="520"/>
      <c r="CO21" s="520"/>
      <c r="CP21" s="520"/>
      <c r="CQ21" s="520"/>
      <c r="CR21" s="520"/>
      <c r="CS21" s="520"/>
      <c r="CT21" s="520"/>
      <c r="CU21" s="520"/>
      <c r="CV21" s="520"/>
      <c r="CW21" s="520"/>
      <c r="CX21" s="520"/>
      <c r="CY21" s="520"/>
      <c r="CZ21" s="520"/>
      <c r="DA21" s="520"/>
      <c r="DB21" s="520"/>
      <c r="DC21" s="520"/>
      <c r="DD21" s="520"/>
      <c r="DE21" s="520"/>
      <c r="DF21" s="520"/>
      <c r="DG21" s="520"/>
      <c r="DH21" s="520"/>
      <c r="DI21" s="520"/>
      <c r="DJ21" s="520"/>
      <c r="DK21" s="520"/>
      <c r="DL21" s="520"/>
      <c r="DM21" s="520"/>
      <c r="DN21" s="520"/>
      <c r="DO21" s="520"/>
      <c r="DP21" s="520"/>
      <c r="DQ21" s="520"/>
      <c r="DR21" s="520"/>
      <c r="DS21" s="520"/>
      <c r="DT21" s="520"/>
      <c r="DU21" s="520"/>
      <c r="DV21" s="520"/>
      <c r="DW21" s="520"/>
      <c r="DX21" s="520"/>
      <c r="DY21" s="520"/>
      <c r="DZ21" s="520"/>
      <c r="EA21" s="520"/>
      <c r="EB21" s="520"/>
      <c r="EC21" s="520"/>
      <c r="ED21" s="520"/>
      <c r="EE21" s="520"/>
      <c r="EF21" s="520"/>
      <c r="EG21" s="520"/>
      <c r="EH21" s="520"/>
      <c r="EI21" s="520"/>
      <c r="EJ21" s="520"/>
      <c r="EK21" s="520"/>
      <c r="EL21" s="520"/>
      <c r="EM21" s="535"/>
      <c r="EN21" s="167"/>
      <c r="EO21" s="248" t="str">
        <f t="shared" si="0"/>
        <v/>
      </c>
      <c r="EP21" s="248" t="str">
        <f>IF(AR21=1,VLOOKUP(E21,'（選択リスト）'!$H$3:$K$32,4,0),"")</f>
        <v/>
      </c>
      <c r="EQ21" s="248" t="str">
        <f t="shared" si="1"/>
        <v/>
      </c>
      <c r="ER21" s="248" t="str">
        <f>IF(AR21=2,VLOOKUP(E21,'（選択リスト）'!$H$3:$K$32,4,0),"")</f>
        <v/>
      </c>
      <c r="ES21" s="248" t="str">
        <f t="shared" si="2"/>
        <v/>
      </c>
      <c r="ET21" s="248" t="str">
        <f t="shared" si="3"/>
        <v/>
      </c>
      <c r="EU21" s="248" t="str">
        <f>IF(BL21="○",VLOOKUP(E21,'（選択リスト）'!$H$3:$K$32,4),"")</f>
        <v/>
      </c>
    </row>
    <row r="22" spans="1:151" ht="15.75" customHeight="1">
      <c r="A22" s="500"/>
      <c r="B22" s="501"/>
      <c r="C22" s="501"/>
      <c r="D22" s="501"/>
      <c r="E22" s="430">
        <v>13</v>
      </c>
      <c r="F22" s="431"/>
      <c r="G22" s="431"/>
      <c r="H22" s="432"/>
      <c r="I22" s="522"/>
      <c r="J22" s="523"/>
      <c r="K22" s="523"/>
      <c r="L22" s="523"/>
      <c r="M22" s="523"/>
      <c r="N22" s="523"/>
      <c r="O22" s="523"/>
      <c r="P22" s="524"/>
      <c r="Q22" s="525" t="s">
        <v>137</v>
      </c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7"/>
      <c r="AS22" s="528"/>
      <c r="AT22" s="528"/>
      <c r="AU22" s="528"/>
      <c r="AV22" s="528"/>
      <c r="AW22" s="528"/>
      <c r="AX22" s="528"/>
      <c r="AY22" s="529"/>
      <c r="AZ22" s="530"/>
      <c r="BA22" s="531"/>
      <c r="BB22" s="531"/>
      <c r="BC22" s="531"/>
      <c r="BD22" s="531"/>
      <c r="BE22" s="531"/>
      <c r="BF22" s="531"/>
      <c r="BG22" s="531"/>
      <c r="BH22" s="531"/>
      <c r="BI22" s="531"/>
      <c r="BJ22" s="531"/>
      <c r="BK22" s="532"/>
      <c r="BL22" s="533"/>
      <c r="BM22" s="534"/>
      <c r="BN22" s="534"/>
      <c r="BO22" s="534"/>
      <c r="BP22" s="520"/>
      <c r="BQ22" s="520"/>
      <c r="BR22" s="520"/>
      <c r="BS22" s="520"/>
      <c r="BT22" s="520"/>
      <c r="BU22" s="520"/>
      <c r="BV22" s="520"/>
      <c r="BW22" s="520"/>
      <c r="BX22" s="520"/>
      <c r="BY22" s="520"/>
      <c r="BZ22" s="520"/>
      <c r="CA22" s="520"/>
      <c r="CB22" s="520"/>
      <c r="CC22" s="520"/>
      <c r="CD22" s="520"/>
      <c r="CE22" s="520"/>
      <c r="CF22" s="520"/>
      <c r="CG22" s="520"/>
      <c r="CH22" s="520"/>
      <c r="CI22" s="520"/>
      <c r="CJ22" s="520"/>
      <c r="CK22" s="520"/>
      <c r="CL22" s="520"/>
      <c r="CM22" s="520"/>
      <c r="CN22" s="520"/>
      <c r="CO22" s="520"/>
      <c r="CP22" s="520"/>
      <c r="CQ22" s="520"/>
      <c r="CR22" s="520"/>
      <c r="CS22" s="520"/>
      <c r="CT22" s="520"/>
      <c r="CU22" s="520"/>
      <c r="CV22" s="520"/>
      <c r="CW22" s="520"/>
      <c r="CX22" s="520"/>
      <c r="CY22" s="520"/>
      <c r="CZ22" s="520"/>
      <c r="DA22" s="520"/>
      <c r="DB22" s="520"/>
      <c r="DC22" s="520"/>
      <c r="DD22" s="520"/>
      <c r="DE22" s="520"/>
      <c r="DF22" s="520"/>
      <c r="DG22" s="520"/>
      <c r="DH22" s="520"/>
      <c r="DI22" s="520"/>
      <c r="DJ22" s="520"/>
      <c r="DK22" s="520"/>
      <c r="DL22" s="520"/>
      <c r="DM22" s="520"/>
      <c r="DN22" s="520"/>
      <c r="DO22" s="520"/>
      <c r="DP22" s="520"/>
      <c r="DQ22" s="520"/>
      <c r="DR22" s="520"/>
      <c r="DS22" s="520"/>
      <c r="DT22" s="520"/>
      <c r="DU22" s="520"/>
      <c r="DV22" s="520"/>
      <c r="DW22" s="520"/>
      <c r="DX22" s="520"/>
      <c r="DY22" s="520"/>
      <c r="DZ22" s="520"/>
      <c r="EA22" s="520"/>
      <c r="EB22" s="520"/>
      <c r="EC22" s="520"/>
      <c r="ED22" s="520"/>
      <c r="EE22" s="520"/>
      <c r="EF22" s="520"/>
      <c r="EG22" s="520"/>
      <c r="EH22" s="520"/>
      <c r="EI22" s="520"/>
      <c r="EJ22" s="520"/>
      <c r="EK22" s="520"/>
      <c r="EL22" s="520"/>
      <c r="EM22" s="535"/>
      <c r="EN22" s="167"/>
      <c r="EO22" s="248" t="str">
        <f t="shared" si="0"/>
        <v/>
      </c>
      <c r="EP22" s="248" t="str">
        <f>IF(AR22=1,VLOOKUP(E22,'（選択リスト）'!$H$3:$K$32,4,0),"")</f>
        <v/>
      </c>
      <c r="EQ22" s="248" t="str">
        <f t="shared" si="1"/>
        <v/>
      </c>
      <c r="ER22" s="248" t="str">
        <f>IF(AR22=2,VLOOKUP(E22,'（選択リスト）'!$H$3:$K$32,4,0),"")</f>
        <v/>
      </c>
      <c r="ES22" s="248" t="str">
        <f t="shared" si="2"/>
        <v/>
      </c>
      <c r="ET22" s="248" t="str">
        <f t="shared" si="3"/>
        <v/>
      </c>
      <c r="EU22" s="248" t="str">
        <f>IF(BL22="○",VLOOKUP(E22,'（選択リスト）'!$H$3:$K$32,4),"")</f>
        <v/>
      </c>
    </row>
    <row r="23" spans="1:151" ht="15.75" customHeight="1">
      <c r="A23" s="500"/>
      <c r="B23" s="501"/>
      <c r="C23" s="501"/>
      <c r="D23" s="501"/>
      <c r="E23" s="430">
        <v>14</v>
      </c>
      <c r="F23" s="431"/>
      <c r="G23" s="431"/>
      <c r="H23" s="432"/>
      <c r="I23" s="522"/>
      <c r="J23" s="523"/>
      <c r="K23" s="523"/>
      <c r="L23" s="523"/>
      <c r="M23" s="523"/>
      <c r="N23" s="523"/>
      <c r="O23" s="523"/>
      <c r="P23" s="524"/>
      <c r="Q23" s="525" t="s">
        <v>138</v>
      </c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7"/>
      <c r="AS23" s="528"/>
      <c r="AT23" s="528"/>
      <c r="AU23" s="528"/>
      <c r="AV23" s="528"/>
      <c r="AW23" s="528"/>
      <c r="AX23" s="528"/>
      <c r="AY23" s="529"/>
      <c r="AZ23" s="530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2"/>
      <c r="BL23" s="533"/>
      <c r="BM23" s="534"/>
      <c r="BN23" s="534"/>
      <c r="BO23" s="534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0"/>
      <c r="CO23" s="520"/>
      <c r="CP23" s="520"/>
      <c r="CQ23" s="520"/>
      <c r="CR23" s="520"/>
      <c r="CS23" s="520"/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0"/>
      <c r="DE23" s="520"/>
      <c r="DF23" s="520"/>
      <c r="DG23" s="520"/>
      <c r="DH23" s="520"/>
      <c r="DI23" s="520"/>
      <c r="DJ23" s="520"/>
      <c r="DK23" s="520"/>
      <c r="DL23" s="520"/>
      <c r="DM23" s="520"/>
      <c r="DN23" s="520"/>
      <c r="DO23" s="520"/>
      <c r="DP23" s="520"/>
      <c r="DQ23" s="520"/>
      <c r="DR23" s="520"/>
      <c r="DS23" s="520"/>
      <c r="DT23" s="520"/>
      <c r="DU23" s="520"/>
      <c r="DV23" s="520"/>
      <c r="DW23" s="520"/>
      <c r="DX23" s="520"/>
      <c r="DY23" s="520"/>
      <c r="DZ23" s="520"/>
      <c r="EA23" s="520"/>
      <c r="EB23" s="520"/>
      <c r="EC23" s="520"/>
      <c r="ED23" s="520"/>
      <c r="EE23" s="520"/>
      <c r="EF23" s="520"/>
      <c r="EG23" s="520"/>
      <c r="EH23" s="520"/>
      <c r="EI23" s="520"/>
      <c r="EJ23" s="520"/>
      <c r="EK23" s="520"/>
      <c r="EL23" s="520"/>
      <c r="EM23" s="535"/>
      <c r="EN23" s="167"/>
      <c r="EO23" s="248" t="str">
        <f t="shared" si="0"/>
        <v/>
      </c>
      <c r="EP23" s="248" t="str">
        <f>IF(AR23=1,VLOOKUP(E23,'（選択リスト）'!$H$3:$K$32,4,0),"")</f>
        <v/>
      </c>
      <c r="EQ23" s="248" t="str">
        <f t="shared" si="1"/>
        <v/>
      </c>
      <c r="ER23" s="248" t="str">
        <f>IF(AR23=2,VLOOKUP(E23,'（選択リスト）'!$H$3:$K$32,4,0),"")</f>
        <v/>
      </c>
      <c r="ES23" s="248" t="str">
        <f t="shared" si="2"/>
        <v/>
      </c>
      <c r="ET23" s="248" t="str">
        <f t="shared" si="3"/>
        <v/>
      </c>
      <c r="EU23" s="248" t="str">
        <f>IF(BL23="○",VLOOKUP(E23,'（選択リスト）'!$H$3:$K$32,4),"")</f>
        <v/>
      </c>
    </row>
    <row r="24" spans="1:151" ht="15.75" customHeight="1">
      <c r="A24" s="500"/>
      <c r="B24" s="501"/>
      <c r="C24" s="501"/>
      <c r="D24" s="501"/>
      <c r="E24" s="430">
        <v>15</v>
      </c>
      <c r="F24" s="431"/>
      <c r="G24" s="431"/>
      <c r="H24" s="432"/>
      <c r="I24" s="522"/>
      <c r="J24" s="523"/>
      <c r="K24" s="523"/>
      <c r="L24" s="523"/>
      <c r="M24" s="523"/>
      <c r="N24" s="523"/>
      <c r="O24" s="523"/>
      <c r="P24" s="524"/>
      <c r="Q24" s="525" t="s">
        <v>139</v>
      </c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6"/>
      <c r="AM24" s="526"/>
      <c r="AN24" s="526"/>
      <c r="AO24" s="526"/>
      <c r="AP24" s="526"/>
      <c r="AQ24" s="526"/>
      <c r="AR24" s="527"/>
      <c r="AS24" s="528"/>
      <c r="AT24" s="528"/>
      <c r="AU24" s="528"/>
      <c r="AV24" s="528"/>
      <c r="AW24" s="528"/>
      <c r="AX24" s="528"/>
      <c r="AY24" s="529"/>
      <c r="AZ24" s="530"/>
      <c r="BA24" s="531"/>
      <c r="BB24" s="531"/>
      <c r="BC24" s="531"/>
      <c r="BD24" s="531"/>
      <c r="BE24" s="531"/>
      <c r="BF24" s="531"/>
      <c r="BG24" s="531"/>
      <c r="BH24" s="531"/>
      <c r="BI24" s="531"/>
      <c r="BJ24" s="531"/>
      <c r="BK24" s="532"/>
      <c r="BL24" s="533"/>
      <c r="BM24" s="534"/>
      <c r="BN24" s="534"/>
      <c r="BO24" s="534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20"/>
      <c r="CF24" s="520"/>
      <c r="CG24" s="520"/>
      <c r="CH24" s="520"/>
      <c r="CI24" s="520"/>
      <c r="CJ24" s="520"/>
      <c r="CK24" s="520"/>
      <c r="CL24" s="520"/>
      <c r="CM24" s="520"/>
      <c r="CN24" s="520"/>
      <c r="CO24" s="520"/>
      <c r="CP24" s="520"/>
      <c r="CQ24" s="520"/>
      <c r="CR24" s="520"/>
      <c r="CS24" s="520"/>
      <c r="CT24" s="520"/>
      <c r="CU24" s="520"/>
      <c r="CV24" s="520"/>
      <c r="CW24" s="520"/>
      <c r="CX24" s="520"/>
      <c r="CY24" s="520"/>
      <c r="CZ24" s="520"/>
      <c r="DA24" s="520"/>
      <c r="DB24" s="520"/>
      <c r="DC24" s="520"/>
      <c r="DD24" s="520"/>
      <c r="DE24" s="520"/>
      <c r="DF24" s="520"/>
      <c r="DG24" s="520"/>
      <c r="DH24" s="520"/>
      <c r="DI24" s="520"/>
      <c r="DJ24" s="520"/>
      <c r="DK24" s="520"/>
      <c r="DL24" s="520"/>
      <c r="DM24" s="520"/>
      <c r="DN24" s="520"/>
      <c r="DO24" s="520"/>
      <c r="DP24" s="520"/>
      <c r="DQ24" s="520"/>
      <c r="DR24" s="520"/>
      <c r="DS24" s="520"/>
      <c r="DT24" s="520"/>
      <c r="DU24" s="520"/>
      <c r="DV24" s="520"/>
      <c r="DW24" s="520"/>
      <c r="DX24" s="520"/>
      <c r="DY24" s="520"/>
      <c r="DZ24" s="520"/>
      <c r="EA24" s="520"/>
      <c r="EB24" s="520"/>
      <c r="EC24" s="520"/>
      <c r="ED24" s="520"/>
      <c r="EE24" s="520"/>
      <c r="EF24" s="520"/>
      <c r="EG24" s="520"/>
      <c r="EH24" s="520"/>
      <c r="EI24" s="520"/>
      <c r="EJ24" s="520"/>
      <c r="EK24" s="520"/>
      <c r="EL24" s="520"/>
      <c r="EM24" s="535"/>
      <c r="EN24" s="167"/>
      <c r="EO24" s="248" t="str">
        <f t="shared" si="0"/>
        <v/>
      </c>
      <c r="EP24" s="248" t="str">
        <f>IF(AR24=1,VLOOKUP(E24,'（選択リスト）'!$H$3:$K$32,4,0),"")</f>
        <v/>
      </c>
      <c r="EQ24" s="248" t="str">
        <f t="shared" si="1"/>
        <v/>
      </c>
      <c r="ER24" s="248" t="str">
        <f>IF(AR24=2,VLOOKUP(E24,'（選択リスト）'!$H$3:$K$32,4,0),"")</f>
        <v/>
      </c>
      <c r="ES24" s="248" t="str">
        <f t="shared" si="2"/>
        <v/>
      </c>
      <c r="ET24" s="248" t="str">
        <f t="shared" si="3"/>
        <v/>
      </c>
      <c r="EU24" s="248" t="str">
        <f>IF(BL24="○",VLOOKUP(E24,'（選択リスト）'!$H$3:$K$32,4),"")</f>
        <v/>
      </c>
    </row>
    <row r="25" spans="1:151" ht="15.75" customHeight="1">
      <c r="A25" s="500"/>
      <c r="B25" s="501"/>
      <c r="C25" s="501"/>
      <c r="D25" s="501"/>
      <c r="E25" s="430">
        <v>16</v>
      </c>
      <c r="F25" s="431"/>
      <c r="G25" s="431"/>
      <c r="H25" s="432"/>
      <c r="I25" s="522"/>
      <c r="J25" s="523"/>
      <c r="K25" s="523"/>
      <c r="L25" s="523"/>
      <c r="M25" s="523"/>
      <c r="N25" s="523"/>
      <c r="O25" s="523"/>
      <c r="P25" s="524"/>
      <c r="Q25" s="525" t="s">
        <v>140</v>
      </c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7"/>
      <c r="AS25" s="528"/>
      <c r="AT25" s="528"/>
      <c r="AU25" s="528"/>
      <c r="AV25" s="528"/>
      <c r="AW25" s="528"/>
      <c r="AX25" s="528"/>
      <c r="AY25" s="529"/>
      <c r="AZ25" s="530"/>
      <c r="BA25" s="531"/>
      <c r="BB25" s="531"/>
      <c r="BC25" s="531"/>
      <c r="BD25" s="531"/>
      <c r="BE25" s="531"/>
      <c r="BF25" s="531"/>
      <c r="BG25" s="531"/>
      <c r="BH25" s="531"/>
      <c r="BI25" s="531"/>
      <c r="BJ25" s="531"/>
      <c r="BK25" s="532"/>
      <c r="BL25" s="533"/>
      <c r="BM25" s="534"/>
      <c r="BN25" s="534"/>
      <c r="BO25" s="534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  <c r="BZ25" s="520"/>
      <c r="CA25" s="520"/>
      <c r="CB25" s="520"/>
      <c r="CC25" s="520"/>
      <c r="CD25" s="520"/>
      <c r="CE25" s="520"/>
      <c r="CF25" s="520"/>
      <c r="CG25" s="520"/>
      <c r="CH25" s="520"/>
      <c r="CI25" s="520"/>
      <c r="CJ25" s="520"/>
      <c r="CK25" s="520"/>
      <c r="CL25" s="520"/>
      <c r="CM25" s="520"/>
      <c r="CN25" s="520"/>
      <c r="CO25" s="520"/>
      <c r="CP25" s="520"/>
      <c r="CQ25" s="520"/>
      <c r="CR25" s="520"/>
      <c r="CS25" s="520"/>
      <c r="CT25" s="520"/>
      <c r="CU25" s="520"/>
      <c r="CV25" s="520"/>
      <c r="CW25" s="520"/>
      <c r="CX25" s="520"/>
      <c r="CY25" s="520"/>
      <c r="CZ25" s="520"/>
      <c r="DA25" s="520"/>
      <c r="DB25" s="520"/>
      <c r="DC25" s="520"/>
      <c r="DD25" s="520"/>
      <c r="DE25" s="520"/>
      <c r="DF25" s="520"/>
      <c r="DG25" s="520"/>
      <c r="DH25" s="520"/>
      <c r="DI25" s="520"/>
      <c r="DJ25" s="520"/>
      <c r="DK25" s="520"/>
      <c r="DL25" s="520"/>
      <c r="DM25" s="520"/>
      <c r="DN25" s="520"/>
      <c r="DO25" s="520"/>
      <c r="DP25" s="520"/>
      <c r="DQ25" s="520"/>
      <c r="DR25" s="520"/>
      <c r="DS25" s="520"/>
      <c r="DT25" s="520"/>
      <c r="DU25" s="520"/>
      <c r="DV25" s="520"/>
      <c r="DW25" s="520"/>
      <c r="DX25" s="520"/>
      <c r="DY25" s="520"/>
      <c r="DZ25" s="520"/>
      <c r="EA25" s="520"/>
      <c r="EB25" s="520"/>
      <c r="EC25" s="520"/>
      <c r="ED25" s="520"/>
      <c r="EE25" s="520"/>
      <c r="EF25" s="520"/>
      <c r="EG25" s="520"/>
      <c r="EH25" s="520"/>
      <c r="EI25" s="520"/>
      <c r="EJ25" s="520"/>
      <c r="EK25" s="520"/>
      <c r="EL25" s="520"/>
      <c r="EM25" s="535"/>
      <c r="EN25" s="167"/>
      <c r="EO25" s="248" t="str">
        <f t="shared" si="0"/>
        <v/>
      </c>
      <c r="EP25" s="248" t="str">
        <f>IF(AR25=1,VLOOKUP(E25,'（選択リスト）'!$H$3:$K$32,4,0),"")</f>
        <v/>
      </c>
      <c r="EQ25" s="248" t="str">
        <f t="shared" si="1"/>
        <v/>
      </c>
      <c r="ER25" s="248" t="str">
        <f>IF(AR25=2,VLOOKUP(E25,'（選択リスト）'!$H$3:$K$32,4,0),"")</f>
        <v/>
      </c>
      <c r="ES25" s="248" t="str">
        <f t="shared" si="2"/>
        <v/>
      </c>
      <c r="ET25" s="248" t="str">
        <f t="shared" si="3"/>
        <v/>
      </c>
      <c r="EU25" s="248" t="str">
        <f>IF(BL25="○",VLOOKUP(E25,'（選択リスト）'!$H$3:$K$32,4),"")</f>
        <v/>
      </c>
    </row>
    <row r="26" spans="1:151" ht="15.75" customHeight="1">
      <c r="A26" s="500"/>
      <c r="B26" s="501"/>
      <c r="C26" s="501"/>
      <c r="D26" s="501"/>
      <c r="E26" s="430">
        <v>17</v>
      </c>
      <c r="F26" s="431"/>
      <c r="G26" s="431"/>
      <c r="H26" s="432"/>
      <c r="I26" s="522"/>
      <c r="J26" s="523"/>
      <c r="K26" s="523"/>
      <c r="L26" s="523"/>
      <c r="M26" s="523"/>
      <c r="N26" s="523"/>
      <c r="O26" s="523"/>
      <c r="P26" s="524"/>
      <c r="Q26" s="525" t="s">
        <v>141</v>
      </c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7"/>
      <c r="AS26" s="528"/>
      <c r="AT26" s="528"/>
      <c r="AU26" s="528"/>
      <c r="AV26" s="528"/>
      <c r="AW26" s="528"/>
      <c r="AX26" s="528"/>
      <c r="AY26" s="529"/>
      <c r="AZ26" s="530"/>
      <c r="BA26" s="531"/>
      <c r="BB26" s="531"/>
      <c r="BC26" s="531"/>
      <c r="BD26" s="531"/>
      <c r="BE26" s="531"/>
      <c r="BF26" s="531"/>
      <c r="BG26" s="531"/>
      <c r="BH26" s="531"/>
      <c r="BI26" s="531"/>
      <c r="BJ26" s="531"/>
      <c r="BK26" s="532"/>
      <c r="BL26" s="533"/>
      <c r="BM26" s="534"/>
      <c r="BN26" s="534"/>
      <c r="BO26" s="534"/>
      <c r="BP26" s="520"/>
      <c r="BQ26" s="520"/>
      <c r="BR26" s="520"/>
      <c r="BS26" s="520"/>
      <c r="BT26" s="520"/>
      <c r="BU26" s="520"/>
      <c r="BV26" s="520"/>
      <c r="BW26" s="520"/>
      <c r="BX26" s="520"/>
      <c r="BY26" s="520"/>
      <c r="BZ26" s="520"/>
      <c r="CA26" s="520"/>
      <c r="CB26" s="520"/>
      <c r="CC26" s="520"/>
      <c r="CD26" s="520"/>
      <c r="CE26" s="520"/>
      <c r="CF26" s="520"/>
      <c r="CG26" s="520"/>
      <c r="CH26" s="520"/>
      <c r="CI26" s="520"/>
      <c r="CJ26" s="520"/>
      <c r="CK26" s="520"/>
      <c r="CL26" s="520"/>
      <c r="CM26" s="520"/>
      <c r="CN26" s="520"/>
      <c r="CO26" s="520"/>
      <c r="CP26" s="520"/>
      <c r="CQ26" s="520"/>
      <c r="CR26" s="520"/>
      <c r="CS26" s="520"/>
      <c r="CT26" s="520"/>
      <c r="CU26" s="520"/>
      <c r="CV26" s="520"/>
      <c r="CW26" s="520"/>
      <c r="CX26" s="520"/>
      <c r="CY26" s="520"/>
      <c r="CZ26" s="520"/>
      <c r="DA26" s="520"/>
      <c r="DB26" s="520"/>
      <c r="DC26" s="520"/>
      <c r="DD26" s="520"/>
      <c r="DE26" s="520"/>
      <c r="DF26" s="520"/>
      <c r="DG26" s="520"/>
      <c r="DH26" s="520"/>
      <c r="DI26" s="520"/>
      <c r="DJ26" s="520"/>
      <c r="DK26" s="520"/>
      <c r="DL26" s="520"/>
      <c r="DM26" s="520"/>
      <c r="DN26" s="520"/>
      <c r="DO26" s="520"/>
      <c r="DP26" s="520"/>
      <c r="DQ26" s="520"/>
      <c r="DR26" s="520"/>
      <c r="DS26" s="520"/>
      <c r="DT26" s="520"/>
      <c r="DU26" s="520"/>
      <c r="DV26" s="520"/>
      <c r="DW26" s="520"/>
      <c r="DX26" s="520"/>
      <c r="DY26" s="520"/>
      <c r="DZ26" s="520"/>
      <c r="EA26" s="520"/>
      <c r="EB26" s="520"/>
      <c r="EC26" s="520"/>
      <c r="ED26" s="520"/>
      <c r="EE26" s="520"/>
      <c r="EF26" s="520"/>
      <c r="EG26" s="520"/>
      <c r="EH26" s="520"/>
      <c r="EI26" s="520"/>
      <c r="EJ26" s="520"/>
      <c r="EK26" s="520"/>
      <c r="EL26" s="520"/>
      <c r="EM26" s="535"/>
      <c r="EN26" s="167"/>
      <c r="EO26" s="248" t="str">
        <f t="shared" si="0"/>
        <v/>
      </c>
      <c r="EP26" s="248" t="str">
        <f>IF(AR26=1,VLOOKUP(E26,'（選択リスト）'!$H$3:$K$32,4,0),"")</f>
        <v/>
      </c>
      <c r="EQ26" s="248" t="str">
        <f t="shared" si="1"/>
        <v/>
      </c>
      <c r="ER26" s="248" t="str">
        <f>IF(AR26=2,VLOOKUP(E26,'（選択リスト）'!$H$3:$K$32,4,0),"")</f>
        <v/>
      </c>
      <c r="ES26" s="248" t="str">
        <f t="shared" si="2"/>
        <v/>
      </c>
      <c r="ET26" s="248" t="str">
        <f t="shared" si="3"/>
        <v/>
      </c>
      <c r="EU26" s="248" t="str">
        <f>IF(BL26="○",VLOOKUP(E26,'（選択リスト）'!$H$3:$K$32,4),"")</f>
        <v/>
      </c>
    </row>
    <row r="27" spans="1:151" ht="15.75" customHeight="1">
      <c r="A27" s="500"/>
      <c r="B27" s="501"/>
      <c r="C27" s="501"/>
      <c r="D27" s="501"/>
      <c r="E27" s="430">
        <v>18</v>
      </c>
      <c r="F27" s="431"/>
      <c r="G27" s="431"/>
      <c r="H27" s="432"/>
      <c r="I27" s="522"/>
      <c r="J27" s="523"/>
      <c r="K27" s="523"/>
      <c r="L27" s="523"/>
      <c r="M27" s="523"/>
      <c r="N27" s="523"/>
      <c r="O27" s="523"/>
      <c r="P27" s="524"/>
      <c r="Q27" s="525" t="s">
        <v>142</v>
      </c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7"/>
      <c r="AS27" s="528"/>
      <c r="AT27" s="528"/>
      <c r="AU27" s="528"/>
      <c r="AV27" s="528"/>
      <c r="AW27" s="528"/>
      <c r="AX27" s="528"/>
      <c r="AY27" s="529"/>
      <c r="AZ27" s="530"/>
      <c r="BA27" s="531"/>
      <c r="BB27" s="531"/>
      <c r="BC27" s="531"/>
      <c r="BD27" s="531"/>
      <c r="BE27" s="531"/>
      <c r="BF27" s="531"/>
      <c r="BG27" s="531"/>
      <c r="BH27" s="531"/>
      <c r="BI27" s="531"/>
      <c r="BJ27" s="531"/>
      <c r="BK27" s="532"/>
      <c r="BL27" s="533"/>
      <c r="BM27" s="534"/>
      <c r="BN27" s="534"/>
      <c r="BO27" s="534"/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0"/>
      <c r="CA27" s="520"/>
      <c r="CB27" s="520"/>
      <c r="CC27" s="520"/>
      <c r="CD27" s="520"/>
      <c r="CE27" s="520"/>
      <c r="CF27" s="520"/>
      <c r="CG27" s="520"/>
      <c r="CH27" s="520"/>
      <c r="CI27" s="520"/>
      <c r="CJ27" s="520"/>
      <c r="CK27" s="520"/>
      <c r="CL27" s="520"/>
      <c r="CM27" s="520"/>
      <c r="CN27" s="520"/>
      <c r="CO27" s="520"/>
      <c r="CP27" s="520"/>
      <c r="CQ27" s="520"/>
      <c r="CR27" s="520"/>
      <c r="CS27" s="520"/>
      <c r="CT27" s="520"/>
      <c r="CU27" s="520"/>
      <c r="CV27" s="520"/>
      <c r="CW27" s="520"/>
      <c r="CX27" s="520"/>
      <c r="CY27" s="520"/>
      <c r="CZ27" s="520"/>
      <c r="DA27" s="520"/>
      <c r="DB27" s="520"/>
      <c r="DC27" s="520"/>
      <c r="DD27" s="520"/>
      <c r="DE27" s="520"/>
      <c r="DF27" s="520"/>
      <c r="DG27" s="520"/>
      <c r="DH27" s="520"/>
      <c r="DI27" s="520"/>
      <c r="DJ27" s="520"/>
      <c r="DK27" s="520"/>
      <c r="DL27" s="520"/>
      <c r="DM27" s="520"/>
      <c r="DN27" s="520"/>
      <c r="DO27" s="520"/>
      <c r="DP27" s="520"/>
      <c r="DQ27" s="520"/>
      <c r="DR27" s="520"/>
      <c r="DS27" s="520"/>
      <c r="DT27" s="520"/>
      <c r="DU27" s="520"/>
      <c r="DV27" s="520"/>
      <c r="DW27" s="520"/>
      <c r="DX27" s="520"/>
      <c r="DY27" s="520"/>
      <c r="DZ27" s="520"/>
      <c r="EA27" s="520"/>
      <c r="EB27" s="520"/>
      <c r="EC27" s="520"/>
      <c r="ED27" s="520"/>
      <c r="EE27" s="520"/>
      <c r="EF27" s="520"/>
      <c r="EG27" s="520"/>
      <c r="EH27" s="520"/>
      <c r="EI27" s="520"/>
      <c r="EJ27" s="520"/>
      <c r="EK27" s="520"/>
      <c r="EL27" s="520"/>
      <c r="EM27" s="535"/>
      <c r="EN27" s="167"/>
      <c r="EO27" s="248" t="str">
        <f t="shared" si="0"/>
        <v/>
      </c>
      <c r="EP27" s="248" t="str">
        <f>IF(AR27=1,VLOOKUP(E27,'（選択リスト）'!$H$3:$K$32,4,0),"")</f>
        <v/>
      </c>
      <c r="EQ27" s="248" t="str">
        <f t="shared" si="1"/>
        <v/>
      </c>
      <c r="ER27" s="248" t="str">
        <f>IF(AR27=2,VLOOKUP(E27,'（選択リスト）'!$H$3:$K$32,4,0),"")</f>
        <v/>
      </c>
      <c r="ES27" s="248" t="str">
        <f t="shared" si="2"/>
        <v/>
      </c>
      <c r="ET27" s="248" t="str">
        <f t="shared" si="3"/>
        <v/>
      </c>
      <c r="EU27" s="248" t="str">
        <f>IF(BL27="○",VLOOKUP(E27,'（選択リスト）'!$H$3:$K$32,4),"")</f>
        <v/>
      </c>
    </row>
    <row r="28" spans="1:151" ht="15.75" customHeight="1">
      <c r="A28" s="500"/>
      <c r="B28" s="501"/>
      <c r="C28" s="501"/>
      <c r="D28" s="501"/>
      <c r="E28" s="430">
        <v>19</v>
      </c>
      <c r="F28" s="431"/>
      <c r="G28" s="431"/>
      <c r="H28" s="432"/>
      <c r="I28" s="522"/>
      <c r="J28" s="523"/>
      <c r="K28" s="523"/>
      <c r="L28" s="523"/>
      <c r="M28" s="523"/>
      <c r="N28" s="523"/>
      <c r="O28" s="523"/>
      <c r="P28" s="524"/>
      <c r="Q28" s="525" t="s">
        <v>143</v>
      </c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7"/>
      <c r="AS28" s="528"/>
      <c r="AT28" s="528"/>
      <c r="AU28" s="528"/>
      <c r="AV28" s="528"/>
      <c r="AW28" s="528"/>
      <c r="AX28" s="528"/>
      <c r="AY28" s="529"/>
      <c r="AZ28" s="530"/>
      <c r="BA28" s="531"/>
      <c r="BB28" s="531"/>
      <c r="BC28" s="531"/>
      <c r="BD28" s="531"/>
      <c r="BE28" s="531"/>
      <c r="BF28" s="531"/>
      <c r="BG28" s="531"/>
      <c r="BH28" s="531"/>
      <c r="BI28" s="531"/>
      <c r="BJ28" s="531"/>
      <c r="BK28" s="532"/>
      <c r="BL28" s="533"/>
      <c r="BM28" s="534"/>
      <c r="BN28" s="534"/>
      <c r="BO28" s="534"/>
      <c r="BP28" s="520"/>
      <c r="BQ28" s="520"/>
      <c r="BR28" s="520"/>
      <c r="BS28" s="520"/>
      <c r="BT28" s="520"/>
      <c r="BU28" s="520"/>
      <c r="BV28" s="520"/>
      <c r="BW28" s="520"/>
      <c r="BX28" s="520"/>
      <c r="BY28" s="520"/>
      <c r="BZ28" s="520"/>
      <c r="CA28" s="520"/>
      <c r="CB28" s="520"/>
      <c r="CC28" s="520"/>
      <c r="CD28" s="520"/>
      <c r="CE28" s="520"/>
      <c r="CF28" s="520"/>
      <c r="CG28" s="520"/>
      <c r="CH28" s="520"/>
      <c r="CI28" s="520"/>
      <c r="CJ28" s="520"/>
      <c r="CK28" s="520"/>
      <c r="CL28" s="520"/>
      <c r="CM28" s="520"/>
      <c r="CN28" s="520"/>
      <c r="CO28" s="520"/>
      <c r="CP28" s="520"/>
      <c r="CQ28" s="520"/>
      <c r="CR28" s="520"/>
      <c r="CS28" s="520"/>
      <c r="CT28" s="520"/>
      <c r="CU28" s="520"/>
      <c r="CV28" s="520"/>
      <c r="CW28" s="520"/>
      <c r="CX28" s="520"/>
      <c r="CY28" s="520"/>
      <c r="CZ28" s="520"/>
      <c r="DA28" s="520"/>
      <c r="DB28" s="520"/>
      <c r="DC28" s="520"/>
      <c r="DD28" s="520"/>
      <c r="DE28" s="520"/>
      <c r="DF28" s="520"/>
      <c r="DG28" s="520"/>
      <c r="DH28" s="520"/>
      <c r="DI28" s="520"/>
      <c r="DJ28" s="520"/>
      <c r="DK28" s="520"/>
      <c r="DL28" s="520"/>
      <c r="DM28" s="520"/>
      <c r="DN28" s="520"/>
      <c r="DO28" s="520"/>
      <c r="DP28" s="520"/>
      <c r="DQ28" s="520"/>
      <c r="DR28" s="520"/>
      <c r="DS28" s="520"/>
      <c r="DT28" s="520"/>
      <c r="DU28" s="520"/>
      <c r="DV28" s="520"/>
      <c r="DW28" s="520"/>
      <c r="DX28" s="520"/>
      <c r="DY28" s="520"/>
      <c r="DZ28" s="520"/>
      <c r="EA28" s="520"/>
      <c r="EB28" s="520"/>
      <c r="EC28" s="520"/>
      <c r="ED28" s="520"/>
      <c r="EE28" s="520"/>
      <c r="EF28" s="520"/>
      <c r="EG28" s="520"/>
      <c r="EH28" s="520"/>
      <c r="EI28" s="520"/>
      <c r="EJ28" s="520"/>
      <c r="EK28" s="520"/>
      <c r="EL28" s="520"/>
      <c r="EM28" s="535"/>
      <c r="EN28" s="167"/>
      <c r="EO28" s="248" t="str">
        <f t="shared" si="0"/>
        <v/>
      </c>
      <c r="EP28" s="248" t="str">
        <f>IF(AR28=1,VLOOKUP(E28,'（選択リスト）'!$H$3:$K$32,4,0),"")</f>
        <v/>
      </c>
      <c r="EQ28" s="248" t="str">
        <f t="shared" si="1"/>
        <v/>
      </c>
      <c r="ER28" s="248" t="str">
        <f>IF(AR28=2,VLOOKUP(E28,'（選択リスト）'!$H$3:$K$32,4,0),"")</f>
        <v/>
      </c>
      <c r="ES28" s="248" t="str">
        <f t="shared" si="2"/>
        <v/>
      </c>
      <c r="ET28" s="248" t="str">
        <f t="shared" si="3"/>
        <v/>
      </c>
      <c r="EU28" s="248" t="str">
        <f>IF(BL28="○",VLOOKUP(E28,'（選択リスト）'!$H$3:$K$32,4),"")</f>
        <v/>
      </c>
    </row>
    <row r="29" spans="1:151" ht="15.75" customHeight="1">
      <c r="A29" s="500"/>
      <c r="B29" s="501"/>
      <c r="C29" s="501"/>
      <c r="D29" s="501"/>
      <c r="E29" s="430">
        <v>20</v>
      </c>
      <c r="F29" s="431"/>
      <c r="G29" s="431"/>
      <c r="H29" s="432"/>
      <c r="I29" s="522"/>
      <c r="J29" s="523"/>
      <c r="K29" s="523"/>
      <c r="L29" s="523"/>
      <c r="M29" s="523"/>
      <c r="N29" s="523"/>
      <c r="O29" s="523"/>
      <c r="P29" s="524"/>
      <c r="Q29" s="525" t="s">
        <v>144</v>
      </c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  <c r="AM29" s="526"/>
      <c r="AN29" s="526"/>
      <c r="AO29" s="526"/>
      <c r="AP29" s="526"/>
      <c r="AQ29" s="526"/>
      <c r="AR29" s="527"/>
      <c r="AS29" s="528"/>
      <c r="AT29" s="528"/>
      <c r="AU29" s="528"/>
      <c r="AV29" s="528"/>
      <c r="AW29" s="528"/>
      <c r="AX29" s="528"/>
      <c r="AY29" s="529"/>
      <c r="AZ29" s="530"/>
      <c r="BA29" s="531"/>
      <c r="BB29" s="531"/>
      <c r="BC29" s="531"/>
      <c r="BD29" s="531"/>
      <c r="BE29" s="531"/>
      <c r="BF29" s="531"/>
      <c r="BG29" s="531"/>
      <c r="BH29" s="531"/>
      <c r="BI29" s="531"/>
      <c r="BJ29" s="531"/>
      <c r="BK29" s="532"/>
      <c r="BL29" s="533"/>
      <c r="BM29" s="534"/>
      <c r="BN29" s="534"/>
      <c r="BO29" s="534"/>
      <c r="BP29" s="520"/>
      <c r="BQ29" s="520"/>
      <c r="BR29" s="520"/>
      <c r="BS29" s="520"/>
      <c r="BT29" s="520"/>
      <c r="BU29" s="520"/>
      <c r="BV29" s="520"/>
      <c r="BW29" s="520"/>
      <c r="BX29" s="520"/>
      <c r="BY29" s="520"/>
      <c r="BZ29" s="520"/>
      <c r="CA29" s="520"/>
      <c r="CB29" s="520"/>
      <c r="CC29" s="520"/>
      <c r="CD29" s="520"/>
      <c r="CE29" s="520"/>
      <c r="CF29" s="520"/>
      <c r="CG29" s="520"/>
      <c r="CH29" s="520"/>
      <c r="CI29" s="520"/>
      <c r="CJ29" s="520"/>
      <c r="CK29" s="520"/>
      <c r="CL29" s="520"/>
      <c r="CM29" s="520"/>
      <c r="CN29" s="520"/>
      <c r="CO29" s="520"/>
      <c r="CP29" s="520"/>
      <c r="CQ29" s="520"/>
      <c r="CR29" s="520"/>
      <c r="CS29" s="520"/>
      <c r="CT29" s="520"/>
      <c r="CU29" s="520"/>
      <c r="CV29" s="520"/>
      <c r="CW29" s="520"/>
      <c r="CX29" s="520"/>
      <c r="CY29" s="520"/>
      <c r="CZ29" s="520"/>
      <c r="DA29" s="520"/>
      <c r="DB29" s="520"/>
      <c r="DC29" s="520"/>
      <c r="DD29" s="520"/>
      <c r="DE29" s="520"/>
      <c r="DF29" s="520"/>
      <c r="DG29" s="520"/>
      <c r="DH29" s="520"/>
      <c r="DI29" s="520"/>
      <c r="DJ29" s="520"/>
      <c r="DK29" s="520"/>
      <c r="DL29" s="520"/>
      <c r="DM29" s="520"/>
      <c r="DN29" s="520"/>
      <c r="DO29" s="520"/>
      <c r="DP29" s="520"/>
      <c r="DQ29" s="520"/>
      <c r="DR29" s="520"/>
      <c r="DS29" s="520"/>
      <c r="DT29" s="520"/>
      <c r="DU29" s="520"/>
      <c r="DV29" s="520"/>
      <c r="DW29" s="520"/>
      <c r="DX29" s="520"/>
      <c r="DY29" s="520"/>
      <c r="DZ29" s="520"/>
      <c r="EA29" s="520"/>
      <c r="EB29" s="520"/>
      <c r="EC29" s="520"/>
      <c r="ED29" s="520"/>
      <c r="EE29" s="520"/>
      <c r="EF29" s="520"/>
      <c r="EG29" s="520"/>
      <c r="EH29" s="520"/>
      <c r="EI29" s="520"/>
      <c r="EJ29" s="520"/>
      <c r="EK29" s="520"/>
      <c r="EL29" s="520"/>
      <c r="EM29" s="535"/>
      <c r="EN29" s="167"/>
      <c r="EO29" s="248" t="str">
        <f t="shared" si="0"/>
        <v/>
      </c>
      <c r="EP29" s="248" t="str">
        <f>IF(AR29=1,VLOOKUP(E29,'（選択リスト）'!$H$3:$K$32,4,0),"")</f>
        <v/>
      </c>
      <c r="EQ29" s="248" t="str">
        <f t="shared" si="1"/>
        <v/>
      </c>
      <c r="ER29" s="248" t="str">
        <f>IF(AR29=2,VLOOKUP(E29,'（選択リスト）'!$H$3:$K$32,4,0),"")</f>
        <v/>
      </c>
      <c r="ES29" s="248" t="str">
        <f t="shared" si="2"/>
        <v/>
      </c>
      <c r="ET29" s="248" t="str">
        <f t="shared" si="3"/>
        <v/>
      </c>
      <c r="EU29" s="248" t="str">
        <f>IF(BL29="○",VLOOKUP(E29,'（選択リスト）'!$H$3:$K$32,4),"")</f>
        <v/>
      </c>
    </row>
    <row r="30" spans="1:151" ht="15.75" customHeight="1">
      <c r="A30" s="500"/>
      <c r="B30" s="501"/>
      <c r="C30" s="501"/>
      <c r="D30" s="501"/>
      <c r="E30" s="430">
        <v>21</v>
      </c>
      <c r="F30" s="431"/>
      <c r="G30" s="431"/>
      <c r="H30" s="432"/>
      <c r="I30" s="522"/>
      <c r="J30" s="523"/>
      <c r="K30" s="523"/>
      <c r="L30" s="523"/>
      <c r="M30" s="523"/>
      <c r="N30" s="523"/>
      <c r="O30" s="523"/>
      <c r="P30" s="524"/>
      <c r="Q30" s="525" t="s">
        <v>145</v>
      </c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7"/>
      <c r="AS30" s="528"/>
      <c r="AT30" s="528"/>
      <c r="AU30" s="528"/>
      <c r="AV30" s="528"/>
      <c r="AW30" s="528"/>
      <c r="AX30" s="528"/>
      <c r="AY30" s="529"/>
      <c r="AZ30" s="530"/>
      <c r="BA30" s="531"/>
      <c r="BB30" s="531"/>
      <c r="BC30" s="531"/>
      <c r="BD30" s="531"/>
      <c r="BE30" s="531"/>
      <c r="BF30" s="531"/>
      <c r="BG30" s="531"/>
      <c r="BH30" s="531"/>
      <c r="BI30" s="531"/>
      <c r="BJ30" s="531"/>
      <c r="BK30" s="532"/>
      <c r="BL30" s="533"/>
      <c r="BM30" s="534"/>
      <c r="BN30" s="534"/>
      <c r="BO30" s="534"/>
      <c r="BP30" s="520"/>
      <c r="BQ30" s="520"/>
      <c r="BR30" s="520"/>
      <c r="BS30" s="520"/>
      <c r="BT30" s="520"/>
      <c r="BU30" s="520"/>
      <c r="BV30" s="520"/>
      <c r="BW30" s="520"/>
      <c r="BX30" s="520"/>
      <c r="BY30" s="520"/>
      <c r="BZ30" s="520"/>
      <c r="CA30" s="520"/>
      <c r="CB30" s="520"/>
      <c r="CC30" s="520"/>
      <c r="CD30" s="520"/>
      <c r="CE30" s="520"/>
      <c r="CF30" s="520"/>
      <c r="CG30" s="520"/>
      <c r="CH30" s="520"/>
      <c r="CI30" s="520"/>
      <c r="CJ30" s="520"/>
      <c r="CK30" s="520"/>
      <c r="CL30" s="520"/>
      <c r="CM30" s="520"/>
      <c r="CN30" s="520"/>
      <c r="CO30" s="520"/>
      <c r="CP30" s="520"/>
      <c r="CQ30" s="520"/>
      <c r="CR30" s="520"/>
      <c r="CS30" s="520"/>
      <c r="CT30" s="520"/>
      <c r="CU30" s="520"/>
      <c r="CV30" s="520"/>
      <c r="CW30" s="520"/>
      <c r="CX30" s="520"/>
      <c r="CY30" s="520"/>
      <c r="CZ30" s="520"/>
      <c r="DA30" s="520"/>
      <c r="DB30" s="520"/>
      <c r="DC30" s="520"/>
      <c r="DD30" s="520"/>
      <c r="DE30" s="520"/>
      <c r="DF30" s="520"/>
      <c r="DG30" s="520"/>
      <c r="DH30" s="520"/>
      <c r="DI30" s="520"/>
      <c r="DJ30" s="520"/>
      <c r="DK30" s="520"/>
      <c r="DL30" s="520"/>
      <c r="DM30" s="520"/>
      <c r="DN30" s="520"/>
      <c r="DO30" s="520"/>
      <c r="DP30" s="520"/>
      <c r="DQ30" s="520"/>
      <c r="DR30" s="520"/>
      <c r="DS30" s="520"/>
      <c r="DT30" s="520"/>
      <c r="DU30" s="520"/>
      <c r="DV30" s="520"/>
      <c r="DW30" s="520"/>
      <c r="DX30" s="520"/>
      <c r="DY30" s="520"/>
      <c r="DZ30" s="520"/>
      <c r="EA30" s="520"/>
      <c r="EB30" s="520"/>
      <c r="EC30" s="520"/>
      <c r="ED30" s="520"/>
      <c r="EE30" s="520"/>
      <c r="EF30" s="520"/>
      <c r="EG30" s="520"/>
      <c r="EH30" s="520"/>
      <c r="EI30" s="520"/>
      <c r="EJ30" s="520"/>
      <c r="EK30" s="520"/>
      <c r="EL30" s="520"/>
      <c r="EM30" s="535"/>
      <c r="EN30" s="167"/>
      <c r="EO30" s="248" t="str">
        <f t="shared" si="0"/>
        <v/>
      </c>
      <c r="EP30" s="248" t="str">
        <f>IF(AR30=1,VLOOKUP(E30,'（選択リスト）'!$H$3:$K$32,4,0),"")</f>
        <v/>
      </c>
      <c r="EQ30" s="248" t="str">
        <f t="shared" si="1"/>
        <v/>
      </c>
      <c r="ER30" s="248" t="str">
        <f>IF(AR30=2,VLOOKUP(E30,'（選択リスト）'!$H$3:$K$32,4,0),"")</f>
        <v/>
      </c>
      <c r="ES30" s="248" t="str">
        <f t="shared" si="2"/>
        <v/>
      </c>
      <c r="ET30" s="248" t="str">
        <f t="shared" si="3"/>
        <v/>
      </c>
      <c r="EU30" s="248" t="str">
        <f>IF(BL30="○",VLOOKUP(E30,'（選択リスト）'!$H$3:$K$32,4),"")</f>
        <v/>
      </c>
    </row>
    <row r="31" spans="1:151" ht="15.75" customHeight="1">
      <c r="A31" s="500"/>
      <c r="B31" s="501"/>
      <c r="C31" s="501"/>
      <c r="D31" s="501"/>
      <c r="E31" s="430">
        <v>22</v>
      </c>
      <c r="F31" s="431"/>
      <c r="G31" s="431"/>
      <c r="H31" s="432"/>
      <c r="I31" s="522"/>
      <c r="J31" s="523"/>
      <c r="K31" s="523"/>
      <c r="L31" s="523"/>
      <c r="M31" s="523"/>
      <c r="N31" s="523"/>
      <c r="O31" s="523"/>
      <c r="P31" s="524"/>
      <c r="Q31" s="525" t="s">
        <v>146</v>
      </c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7"/>
      <c r="AS31" s="528"/>
      <c r="AT31" s="528"/>
      <c r="AU31" s="528"/>
      <c r="AV31" s="528"/>
      <c r="AW31" s="528"/>
      <c r="AX31" s="528"/>
      <c r="AY31" s="529"/>
      <c r="AZ31" s="530"/>
      <c r="BA31" s="531"/>
      <c r="BB31" s="531"/>
      <c r="BC31" s="531"/>
      <c r="BD31" s="531"/>
      <c r="BE31" s="531"/>
      <c r="BF31" s="531"/>
      <c r="BG31" s="531"/>
      <c r="BH31" s="531"/>
      <c r="BI31" s="531"/>
      <c r="BJ31" s="531"/>
      <c r="BK31" s="532"/>
      <c r="BL31" s="533"/>
      <c r="BM31" s="534"/>
      <c r="BN31" s="534"/>
      <c r="BO31" s="534"/>
      <c r="BP31" s="520"/>
      <c r="BQ31" s="520"/>
      <c r="BR31" s="520"/>
      <c r="BS31" s="520"/>
      <c r="BT31" s="520"/>
      <c r="BU31" s="520"/>
      <c r="BV31" s="520"/>
      <c r="BW31" s="520"/>
      <c r="BX31" s="520"/>
      <c r="BY31" s="520"/>
      <c r="BZ31" s="520"/>
      <c r="CA31" s="520"/>
      <c r="CB31" s="520"/>
      <c r="CC31" s="520"/>
      <c r="CD31" s="520"/>
      <c r="CE31" s="520"/>
      <c r="CF31" s="520"/>
      <c r="CG31" s="520"/>
      <c r="CH31" s="520"/>
      <c r="CI31" s="520"/>
      <c r="CJ31" s="520"/>
      <c r="CK31" s="520"/>
      <c r="CL31" s="520"/>
      <c r="CM31" s="520"/>
      <c r="CN31" s="520"/>
      <c r="CO31" s="520"/>
      <c r="CP31" s="520"/>
      <c r="CQ31" s="520"/>
      <c r="CR31" s="520"/>
      <c r="CS31" s="520"/>
      <c r="CT31" s="520"/>
      <c r="CU31" s="520"/>
      <c r="CV31" s="520"/>
      <c r="CW31" s="520"/>
      <c r="CX31" s="520"/>
      <c r="CY31" s="520"/>
      <c r="CZ31" s="520"/>
      <c r="DA31" s="520"/>
      <c r="DB31" s="520"/>
      <c r="DC31" s="520"/>
      <c r="DD31" s="520"/>
      <c r="DE31" s="520"/>
      <c r="DF31" s="520"/>
      <c r="DG31" s="520"/>
      <c r="DH31" s="520"/>
      <c r="DI31" s="520"/>
      <c r="DJ31" s="520"/>
      <c r="DK31" s="520"/>
      <c r="DL31" s="520"/>
      <c r="DM31" s="520"/>
      <c r="DN31" s="520"/>
      <c r="DO31" s="520"/>
      <c r="DP31" s="520"/>
      <c r="DQ31" s="520"/>
      <c r="DR31" s="520"/>
      <c r="DS31" s="520"/>
      <c r="DT31" s="520"/>
      <c r="DU31" s="520"/>
      <c r="DV31" s="520"/>
      <c r="DW31" s="520"/>
      <c r="DX31" s="520"/>
      <c r="DY31" s="520"/>
      <c r="DZ31" s="520"/>
      <c r="EA31" s="520"/>
      <c r="EB31" s="520"/>
      <c r="EC31" s="520"/>
      <c r="ED31" s="520"/>
      <c r="EE31" s="520"/>
      <c r="EF31" s="520"/>
      <c r="EG31" s="520"/>
      <c r="EH31" s="520"/>
      <c r="EI31" s="520"/>
      <c r="EJ31" s="520"/>
      <c r="EK31" s="520"/>
      <c r="EL31" s="520"/>
      <c r="EM31" s="535"/>
      <c r="EN31" s="167"/>
      <c r="EO31" s="248" t="str">
        <f t="shared" si="0"/>
        <v/>
      </c>
      <c r="EP31" s="248" t="str">
        <f>IF(AR31=1,VLOOKUP(E31,'（選択リスト）'!$H$3:$K$32,4,0),"")</f>
        <v/>
      </c>
      <c r="EQ31" s="248" t="str">
        <f t="shared" si="1"/>
        <v/>
      </c>
      <c r="ER31" s="248" t="str">
        <f>IF(AR31=2,VLOOKUP(E31,'（選択リスト）'!$H$3:$K$32,4,0),"")</f>
        <v/>
      </c>
      <c r="ES31" s="248" t="str">
        <f t="shared" si="2"/>
        <v/>
      </c>
      <c r="ET31" s="248" t="str">
        <f t="shared" si="3"/>
        <v/>
      </c>
      <c r="EU31" s="248" t="str">
        <f>IF(BL31="○",VLOOKUP(E31,'（選択リスト）'!$H$3:$K$32,4),"")</f>
        <v/>
      </c>
    </row>
    <row r="32" spans="1:151" ht="15.75" customHeight="1">
      <c r="A32" s="500"/>
      <c r="B32" s="501"/>
      <c r="C32" s="501"/>
      <c r="D32" s="501"/>
      <c r="E32" s="430">
        <v>23</v>
      </c>
      <c r="F32" s="431"/>
      <c r="G32" s="431"/>
      <c r="H32" s="432"/>
      <c r="I32" s="522"/>
      <c r="J32" s="523"/>
      <c r="K32" s="523"/>
      <c r="L32" s="523"/>
      <c r="M32" s="523"/>
      <c r="N32" s="523"/>
      <c r="O32" s="523"/>
      <c r="P32" s="524"/>
      <c r="Q32" s="525" t="s">
        <v>147</v>
      </c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  <c r="AO32" s="526"/>
      <c r="AP32" s="526"/>
      <c r="AQ32" s="526"/>
      <c r="AR32" s="527"/>
      <c r="AS32" s="528"/>
      <c r="AT32" s="528"/>
      <c r="AU32" s="528"/>
      <c r="AV32" s="528"/>
      <c r="AW32" s="528"/>
      <c r="AX32" s="528"/>
      <c r="AY32" s="529"/>
      <c r="AZ32" s="530"/>
      <c r="BA32" s="531"/>
      <c r="BB32" s="531"/>
      <c r="BC32" s="531"/>
      <c r="BD32" s="531"/>
      <c r="BE32" s="531"/>
      <c r="BF32" s="531"/>
      <c r="BG32" s="531"/>
      <c r="BH32" s="531"/>
      <c r="BI32" s="531"/>
      <c r="BJ32" s="531"/>
      <c r="BK32" s="532"/>
      <c r="BL32" s="533"/>
      <c r="BM32" s="534"/>
      <c r="BN32" s="534"/>
      <c r="BO32" s="534"/>
      <c r="BP32" s="520"/>
      <c r="BQ32" s="520"/>
      <c r="BR32" s="520"/>
      <c r="BS32" s="520"/>
      <c r="BT32" s="520"/>
      <c r="BU32" s="520"/>
      <c r="BV32" s="520"/>
      <c r="BW32" s="520"/>
      <c r="BX32" s="520"/>
      <c r="BY32" s="520"/>
      <c r="BZ32" s="520"/>
      <c r="CA32" s="520"/>
      <c r="CB32" s="520"/>
      <c r="CC32" s="520"/>
      <c r="CD32" s="520"/>
      <c r="CE32" s="520"/>
      <c r="CF32" s="520"/>
      <c r="CG32" s="520"/>
      <c r="CH32" s="520"/>
      <c r="CI32" s="520"/>
      <c r="CJ32" s="520"/>
      <c r="CK32" s="520"/>
      <c r="CL32" s="520"/>
      <c r="CM32" s="520"/>
      <c r="CN32" s="520"/>
      <c r="CO32" s="520"/>
      <c r="CP32" s="520"/>
      <c r="CQ32" s="520"/>
      <c r="CR32" s="520"/>
      <c r="CS32" s="520"/>
      <c r="CT32" s="520"/>
      <c r="CU32" s="520"/>
      <c r="CV32" s="520"/>
      <c r="CW32" s="520"/>
      <c r="CX32" s="520"/>
      <c r="CY32" s="520"/>
      <c r="CZ32" s="520"/>
      <c r="DA32" s="520"/>
      <c r="DB32" s="520"/>
      <c r="DC32" s="520"/>
      <c r="DD32" s="520"/>
      <c r="DE32" s="520"/>
      <c r="DF32" s="520"/>
      <c r="DG32" s="520"/>
      <c r="DH32" s="520"/>
      <c r="DI32" s="520"/>
      <c r="DJ32" s="520"/>
      <c r="DK32" s="520"/>
      <c r="DL32" s="520"/>
      <c r="DM32" s="520"/>
      <c r="DN32" s="520"/>
      <c r="DO32" s="520"/>
      <c r="DP32" s="520"/>
      <c r="DQ32" s="520"/>
      <c r="DR32" s="520"/>
      <c r="DS32" s="520"/>
      <c r="DT32" s="520"/>
      <c r="DU32" s="520"/>
      <c r="DV32" s="520"/>
      <c r="DW32" s="520"/>
      <c r="DX32" s="520"/>
      <c r="DY32" s="520"/>
      <c r="DZ32" s="520"/>
      <c r="EA32" s="520"/>
      <c r="EB32" s="520"/>
      <c r="EC32" s="520"/>
      <c r="ED32" s="520"/>
      <c r="EE32" s="520"/>
      <c r="EF32" s="520"/>
      <c r="EG32" s="520"/>
      <c r="EH32" s="520"/>
      <c r="EI32" s="520"/>
      <c r="EJ32" s="520"/>
      <c r="EK32" s="520"/>
      <c r="EL32" s="520"/>
      <c r="EM32" s="535"/>
      <c r="EN32" s="167"/>
      <c r="EO32" s="248" t="str">
        <f t="shared" si="0"/>
        <v/>
      </c>
      <c r="EP32" s="248" t="str">
        <f>IF(AR32=1,VLOOKUP(E32,'（選択リスト）'!$H$3:$K$32,4,0),"")</f>
        <v/>
      </c>
      <c r="EQ32" s="248" t="str">
        <f t="shared" si="1"/>
        <v/>
      </c>
      <c r="ER32" s="248" t="str">
        <f>IF(AR32=2,VLOOKUP(E32,'（選択リスト）'!$H$3:$K$32,4,0),"")</f>
        <v/>
      </c>
      <c r="ES32" s="248" t="str">
        <f t="shared" si="2"/>
        <v/>
      </c>
      <c r="ET32" s="248" t="str">
        <f t="shared" si="3"/>
        <v/>
      </c>
      <c r="EU32" s="248" t="str">
        <f>IF(BL32="○",VLOOKUP(E32,'（選択リスト）'!$H$3:$K$32,4),"")</f>
        <v/>
      </c>
    </row>
    <row r="33" spans="1:151" ht="15.75" customHeight="1">
      <c r="A33" s="502"/>
      <c r="B33" s="503"/>
      <c r="C33" s="503"/>
      <c r="D33" s="503"/>
      <c r="E33" s="430">
        <v>24</v>
      </c>
      <c r="F33" s="431"/>
      <c r="G33" s="431"/>
      <c r="H33" s="432"/>
      <c r="I33" s="522"/>
      <c r="J33" s="523"/>
      <c r="K33" s="523"/>
      <c r="L33" s="523"/>
      <c r="M33" s="523"/>
      <c r="N33" s="523"/>
      <c r="O33" s="523"/>
      <c r="P33" s="524"/>
      <c r="Q33" s="525" t="s">
        <v>148</v>
      </c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7"/>
      <c r="AS33" s="528"/>
      <c r="AT33" s="528"/>
      <c r="AU33" s="528"/>
      <c r="AV33" s="528"/>
      <c r="AW33" s="528"/>
      <c r="AX33" s="528"/>
      <c r="AY33" s="529"/>
      <c r="AZ33" s="530"/>
      <c r="BA33" s="531"/>
      <c r="BB33" s="531"/>
      <c r="BC33" s="531"/>
      <c r="BD33" s="531"/>
      <c r="BE33" s="531"/>
      <c r="BF33" s="531"/>
      <c r="BG33" s="531"/>
      <c r="BH33" s="531"/>
      <c r="BI33" s="531"/>
      <c r="BJ33" s="531"/>
      <c r="BK33" s="532"/>
      <c r="BL33" s="533"/>
      <c r="BM33" s="534"/>
      <c r="BN33" s="534"/>
      <c r="BO33" s="534"/>
      <c r="BP33" s="520"/>
      <c r="BQ33" s="520"/>
      <c r="BR33" s="520"/>
      <c r="BS33" s="520"/>
      <c r="BT33" s="520"/>
      <c r="BU33" s="520"/>
      <c r="BV33" s="520"/>
      <c r="BW33" s="520"/>
      <c r="BX33" s="520"/>
      <c r="BY33" s="520"/>
      <c r="BZ33" s="520"/>
      <c r="CA33" s="520"/>
      <c r="CB33" s="520"/>
      <c r="CC33" s="520"/>
      <c r="CD33" s="520"/>
      <c r="CE33" s="520"/>
      <c r="CF33" s="520"/>
      <c r="CG33" s="520"/>
      <c r="CH33" s="520"/>
      <c r="CI33" s="520"/>
      <c r="CJ33" s="520"/>
      <c r="CK33" s="520"/>
      <c r="CL33" s="520"/>
      <c r="CM33" s="520"/>
      <c r="CN33" s="520"/>
      <c r="CO33" s="520"/>
      <c r="CP33" s="520"/>
      <c r="CQ33" s="520"/>
      <c r="CR33" s="520"/>
      <c r="CS33" s="520"/>
      <c r="CT33" s="520"/>
      <c r="CU33" s="520"/>
      <c r="CV33" s="520"/>
      <c r="CW33" s="520"/>
      <c r="CX33" s="520"/>
      <c r="CY33" s="520"/>
      <c r="CZ33" s="520"/>
      <c r="DA33" s="520"/>
      <c r="DB33" s="520"/>
      <c r="DC33" s="520"/>
      <c r="DD33" s="520"/>
      <c r="DE33" s="520"/>
      <c r="DF33" s="520"/>
      <c r="DG33" s="520"/>
      <c r="DH33" s="520"/>
      <c r="DI33" s="520"/>
      <c r="DJ33" s="520"/>
      <c r="DK33" s="520"/>
      <c r="DL33" s="520"/>
      <c r="DM33" s="520"/>
      <c r="DN33" s="520"/>
      <c r="DO33" s="520"/>
      <c r="DP33" s="520"/>
      <c r="DQ33" s="520"/>
      <c r="DR33" s="520"/>
      <c r="DS33" s="520"/>
      <c r="DT33" s="520"/>
      <c r="DU33" s="520"/>
      <c r="DV33" s="520"/>
      <c r="DW33" s="520"/>
      <c r="DX33" s="520"/>
      <c r="DY33" s="520"/>
      <c r="DZ33" s="520"/>
      <c r="EA33" s="520"/>
      <c r="EB33" s="520"/>
      <c r="EC33" s="520"/>
      <c r="ED33" s="520"/>
      <c r="EE33" s="520"/>
      <c r="EF33" s="520"/>
      <c r="EG33" s="520"/>
      <c r="EH33" s="520"/>
      <c r="EI33" s="520"/>
      <c r="EJ33" s="520"/>
      <c r="EK33" s="520"/>
      <c r="EL33" s="520"/>
      <c r="EM33" s="535"/>
      <c r="EN33" s="167"/>
      <c r="EO33" s="248" t="str">
        <f t="shared" si="0"/>
        <v/>
      </c>
      <c r="EP33" s="248" t="str">
        <f>IF(AR33=1,VLOOKUP(E33,'（選択リスト）'!$H$3:$K$32,4,0),"")</f>
        <v/>
      </c>
      <c r="EQ33" s="248" t="str">
        <f t="shared" si="1"/>
        <v/>
      </c>
      <c r="ER33" s="248" t="str">
        <f>IF(AR33=2,VLOOKUP(E33,'（選択リスト）'!$H$3:$K$32,4,0),"")</f>
        <v/>
      </c>
      <c r="ES33" s="248" t="str">
        <f t="shared" si="2"/>
        <v/>
      </c>
      <c r="ET33" s="248" t="str">
        <f t="shared" si="3"/>
        <v/>
      </c>
      <c r="EU33" s="248" t="str">
        <f>IF(BL33="○",VLOOKUP(E33,'（選択リスト）'!$H$3:$K$32,4),"")</f>
        <v/>
      </c>
    </row>
    <row r="34" spans="1:151" ht="15.75" customHeight="1">
      <c r="A34" s="500"/>
      <c r="B34" s="501"/>
      <c r="C34" s="501"/>
      <c r="D34" s="501"/>
      <c r="E34" s="430">
        <v>25</v>
      </c>
      <c r="F34" s="431"/>
      <c r="G34" s="431"/>
      <c r="H34" s="432"/>
      <c r="I34" s="522"/>
      <c r="J34" s="523"/>
      <c r="K34" s="523"/>
      <c r="L34" s="523"/>
      <c r="M34" s="523"/>
      <c r="N34" s="523"/>
      <c r="O34" s="523"/>
      <c r="P34" s="524"/>
      <c r="Q34" s="525" t="s">
        <v>149</v>
      </c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7"/>
      <c r="AS34" s="528"/>
      <c r="AT34" s="528"/>
      <c r="AU34" s="528"/>
      <c r="AV34" s="528"/>
      <c r="AW34" s="528"/>
      <c r="AX34" s="528"/>
      <c r="AY34" s="529"/>
      <c r="AZ34" s="530"/>
      <c r="BA34" s="531"/>
      <c r="BB34" s="531"/>
      <c r="BC34" s="531"/>
      <c r="BD34" s="531"/>
      <c r="BE34" s="531"/>
      <c r="BF34" s="531"/>
      <c r="BG34" s="531"/>
      <c r="BH34" s="531"/>
      <c r="BI34" s="531"/>
      <c r="BJ34" s="531"/>
      <c r="BK34" s="532"/>
      <c r="BL34" s="533"/>
      <c r="BM34" s="534"/>
      <c r="BN34" s="534"/>
      <c r="BO34" s="534"/>
      <c r="BP34" s="520"/>
      <c r="BQ34" s="520"/>
      <c r="BR34" s="520"/>
      <c r="BS34" s="520"/>
      <c r="BT34" s="520"/>
      <c r="BU34" s="520"/>
      <c r="BV34" s="520"/>
      <c r="BW34" s="520"/>
      <c r="BX34" s="520"/>
      <c r="BY34" s="520"/>
      <c r="BZ34" s="520"/>
      <c r="CA34" s="520"/>
      <c r="CB34" s="520"/>
      <c r="CC34" s="520"/>
      <c r="CD34" s="520"/>
      <c r="CE34" s="520"/>
      <c r="CF34" s="520"/>
      <c r="CG34" s="520"/>
      <c r="CH34" s="520"/>
      <c r="CI34" s="520"/>
      <c r="CJ34" s="520"/>
      <c r="CK34" s="520"/>
      <c r="CL34" s="520"/>
      <c r="CM34" s="520"/>
      <c r="CN34" s="520"/>
      <c r="CO34" s="520"/>
      <c r="CP34" s="520"/>
      <c r="CQ34" s="520"/>
      <c r="CR34" s="520"/>
      <c r="CS34" s="520"/>
      <c r="CT34" s="520"/>
      <c r="CU34" s="520"/>
      <c r="CV34" s="520"/>
      <c r="CW34" s="520"/>
      <c r="CX34" s="520"/>
      <c r="CY34" s="520"/>
      <c r="CZ34" s="520"/>
      <c r="DA34" s="520"/>
      <c r="DB34" s="520"/>
      <c r="DC34" s="520"/>
      <c r="DD34" s="520"/>
      <c r="DE34" s="520"/>
      <c r="DF34" s="520"/>
      <c r="DG34" s="520"/>
      <c r="DH34" s="520"/>
      <c r="DI34" s="520"/>
      <c r="DJ34" s="520"/>
      <c r="DK34" s="520"/>
      <c r="DL34" s="520"/>
      <c r="DM34" s="520"/>
      <c r="DN34" s="520"/>
      <c r="DO34" s="520"/>
      <c r="DP34" s="520"/>
      <c r="DQ34" s="520"/>
      <c r="DR34" s="520"/>
      <c r="DS34" s="520"/>
      <c r="DT34" s="520"/>
      <c r="DU34" s="520"/>
      <c r="DV34" s="520"/>
      <c r="DW34" s="520"/>
      <c r="DX34" s="520"/>
      <c r="DY34" s="520"/>
      <c r="DZ34" s="520"/>
      <c r="EA34" s="520"/>
      <c r="EB34" s="520"/>
      <c r="EC34" s="520"/>
      <c r="ED34" s="520"/>
      <c r="EE34" s="520"/>
      <c r="EF34" s="520"/>
      <c r="EG34" s="520"/>
      <c r="EH34" s="520"/>
      <c r="EI34" s="520"/>
      <c r="EJ34" s="520"/>
      <c r="EK34" s="520"/>
      <c r="EL34" s="520"/>
      <c r="EM34" s="535"/>
      <c r="EN34" s="167"/>
      <c r="EO34" s="248" t="str">
        <f t="shared" si="0"/>
        <v/>
      </c>
      <c r="EP34" s="248" t="str">
        <f>IF(AR34=1,VLOOKUP(E34,'（選択リスト）'!$H$3:$K$32,4,0),"")</f>
        <v/>
      </c>
      <c r="EQ34" s="248" t="str">
        <f t="shared" si="1"/>
        <v/>
      </c>
      <c r="ER34" s="248" t="str">
        <f>IF(AR34=2,VLOOKUP(E34,'（選択リスト）'!$H$3:$K$32,4,0),"")</f>
        <v/>
      </c>
      <c r="ES34" s="248" t="str">
        <f t="shared" si="2"/>
        <v/>
      </c>
      <c r="ET34" s="248" t="str">
        <f t="shared" si="3"/>
        <v/>
      </c>
      <c r="EU34" s="248" t="str">
        <f>IF(BL34="○",VLOOKUP(E34,'（選択リスト）'!$H$3:$K$32,4),"")</f>
        <v/>
      </c>
    </row>
    <row r="35" spans="1:151" ht="15.75" customHeight="1">
      <c r="A35" s="500"/>
      <c r="B35" s="501"/>
      <c r="C35" s="501"/>
      <c r="D35" s="501"/>
      <c r="E35" s="430">
        <v>26</v>
      </c>
      <c r="F35" s="431"/>
      <c r="G35" s="431"/>
      <c r="H35" s="432"/>
      <c r="I35" s="522"/>
      <c r="J35" s="523"/>
      <c r="K35" s="523"/>
      <c r="L35" s="523"/>
      <c r="M35" s="523"/>
      <c r="N35" s="523"/>
      <c r="O35" s="523"/>
      <c r="P35" s="524"/>
      <c r="Q35" s="525" t="s">
        <v>150</v>
      </c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/>
      <c r="AP35" s="526"/>
      <c r="AQ35" s="526"/>
      <c r="AR35" s="527"/>
      <c r="AS35" s="528"/>
      <c r="AT35" s="528"/>
      <c r="AU35" s="528"/>
      <c r="AV35" s="528"/>
      <c r="AW35" s="528"/>
      <c r="AX35" s="528"/>
      <c r="AY35" s="529"/>
      <c r="AZ35" s="530"/>
      <c r="BA35" s="531"/>
      <c r="BB35" s="531"/>
      <c r="BC35" s="531"/>
      <c r="BD35" s="531"/>
      <c r="BE35" s="531"/>
      <c r="BF35" s="531"/>
      <c r="BG35" s="531"/>
      <c r="BH35" s="531"/>
      <c r="BI35" s="531"/>
      <c r="BJ35" s="531"/>
      <c r="BK35" s="532"/>
      <c r="BL35" s="533"/>
      <c r="BM35" s="534"/>
      <c r="BN35" s="534"/>
      <c r="BO35" s="534"/>
      <c r="BP35" s="520"/>
      <c r="BQ35" s="520"/>
      <c r="BR35" s="520"/>
      <c r="BS35" s="520"/>
      <c r="BT35" s="520"/>
      <c r="BU35" s="520"/>
      <c r="BV35" s="520"/>
      <c r="BW35" s="520"/>
      <c r="BX35" s="520"/>
      <c r="BY35" s="520"/>
      <c r="BZ35" s="520"/>
      <c r="CA35" s="520"/>
      <c r="CB35" s="520"/>
      <c r="CC35" s="520"/>
      <c r="CD35" s="520"/>
      <c r="CE35" s="520"/>
      <c r="CF35" s="520"/>
      <c r="CG35" s="520"/>
      <c r="CH35" s="520"/>
      <c r="CI35" s="520"/>
      <c r="CJ35" s="520"/>
      <c r="CK35" s="520"/>
      <c r="CL35" s="520"/>
      <c r="CM35" s="520"/>
      <c r="CN35" s="520"/>
      <c r="CO35" s="520"/>
      <c r="CP35" s="520"/>
      <c r="CQ35" s="520"/>
      <c r="CR35" s="520"/>
      <c r="CS35" s="520"/>
      <c r="CT35" s="520"/>
      <c r="CU35" s="520"/>
      <c r="CV35" s="520"/>
      <c r="CW35" s="520"/>
      <c r="CX35" s="520"/>
      <c r="CY35" s="520"/>
      <c r="CZ35" s="520"/>
      <c r="DA35" s="520"/>
      <c r="DB35" s="520"/>
      <c r="DC35" s="520"/>
      <c r="DD35" s="520"/>
      <c r="DE35" s="520"/>
      <c r="DF35" s="520"/>
      <c r="DG35" s="520"/>
      <c r="DH35" s="520"/>
      <c r="DI35" s="520"/>
      <c r="DJ35" s="520"/>
      <c r="DK35" s="520"/>
      <c r="DL35" s="520"/>
      <c r="DM35" s="520"/>
      <c r="DN35" s="520"/>
      <c r="DO35" s="520"/>
      <c r="DP35" s="520"/>
      <c r="DQ35" s="520"/>
      <c r="DR35" s="520"/>
      <c r="DS35" s="520"/>
      <c r="DT35" s="520"/>
      <c r="DU35" s="520"/>
      <c r="DV35" s="520"/>
      <c r="DW35" s="520"/>
      <c r="DX35" s="520"/>
      <c r="DY35" s="520"/>
      <c r="DZ35" s="520"/>
      <c r="EA35" s="520"/>
      <c r="EB35" s="520"/>
      <c r="EC35" s="520"/>
      <c r="ED35" s="520"/>
      <c r="EE35" s="520"/>
      <c r="EF35" s="520"/>
      <c r="EG35" s="520"/>
      <c r="EH35" s="520"/>
      <c r="EI35" s="520"/>
      <c r="EJ35" s="520"/>
      <c r="EK35" s="520"/>
      <c r="EL35" s="520"/>
      <c r="EM35" s="535"/>
      <c r="EN35" s="167"/>
      <c r="EO35" s="248" t="str">
        <f t="shared" si="0"/>
        <v/>
      </c>
      <c r="EP35" s="248" t="str">
        <f>IF(AR35=1,VLOOKUP(E35,'（選択リスト）'!$H$3:$K$32,4,0),"")</f>
        <v/>
      </c>
      <c r="EQ35" s="248" t="str">
        <f t="shared" si="1"/>
        <v/>
      </c>
      <c r="ER35" s="248" t="str">
        <f>IF(AR35=2,VLOOKUP(E35,'（選択リスト）'!$H$3:$K$32,4,0),"")</f>
        <v/>
      </c>
      <c r="ES35" s="248" t="str">
        <f t="shared" si="2"/>
        <v/>
      </c>
      <c r="ET35" s="248" t="str">
        <f t="shared" si="3"/>
        <v/>
      </c>
      <c r="EU35" s="248" t="str">
        <f>IF(BL35="○",VLOOKUP(E35,'（選択リスト）'!$H$3:$K$32,4),"")</f>
        <v/>
      </c>
    </row>
    <row r="36" spans="1:151" ht="15.75" customHeight="1">
      <c r="A36" s="500"/>
      <c r="B36" s="501"/>
      <c r="C36" s="501"/>
      <c r="D36" s="501"/>
      <c r="E36" s="430">
        <v>27</v>
      </c>
      <c r="F36" s="431"/>
      <c r="G36" s="431"/>
      <c r="H36" s="432"/>
      <c r="I36" s="522"/>
      <c r="J36" s="523"/>
      <c r="K36" s="523"/>
      <c r="L36" s="523"/>
      <c r="M36" s="523"/>
      <c r="N36" s="523"/>
      <c r="O36" s="523"/>
      <c r="P36" s="524"/>
      <c r="Q36" s="525" t="s">
        <v>151</v>
      </c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6"/>
      <c r="AR36" s="527"/>
      <c r="AS36" s="528"/>
      <c r="AT36" s="528"/>
      <c r="AU36" s="528"/>
      <c r="AV36" s="528"/>
      <c r="AW36" s="528"/>
      <c r="AX36" s="528"/>
      <c r="AY36" s="529"/>
      <c r="AZ36" s="530"/>
      <c r="BA36" s="531"/>
      <c r="BB36" s="531"/>
      <c r="BC36" s="531"/>
      <c r="BD36" s="531"/>
      <c r="BE36" s="531"/>
      <c r="BF36" s="531"/>
      <c r="BG36" s="531"/>
      <c r="BH36" s="531"/>
      <c r="BI36" s="531"/>
      <c r="BJ36" s="531"/>
      <c r="BK36" s="532"/>
      <c r="BL36" s="533"/>
      <c r="BM36" s="534"/>
      <c r="BN36" s="534"/>
      <c r="BO36" s="534"/>
      <c r="BP36" s="520"/>
      <c r="BQ36" s="520"/>
      <c r="BR36" s="520"/>
      <c r="BS36" s="520"/>
      <c r="BT36" s="520"/>
      <c r="BU36" s="520"/>
      <c r="BV36" s="520"/>
      <c r="BW36" s="520"/>
      <c r="BX36" s="520"/>
      <c r="BY36" s="520"/>
      <c r="BZ36" s="520"/>
      <c r="CA36" s="520"/>
      <c r="CB36" s="520"/>
      <c r="CC36" s="520"/>
      <c r="CD36" s="520"/>
      <c r="CE36" s="520"/>
      <c r="CF36" s="520"/>
      <c r="CG36" s="520"/>
      <c r="CH36" s="520"/>
      <c r="CI36" s="520"/>
      <c r="CJ36" s="520"/>
      <c r="CK36" s="520"/>
      <c r="CL36" s="520"/>
      <c r="CM36" s="520"/>
      <c r="CN36" s="520"/>
      <c r="CO36" s="520"/>
      <c r="CP36" s="520"/>
      <c r="CQ36" s="520"/>
      <c r="CR36" s="520"/>
      <c r="CS36" s="520"/>
      <c r="CT36" s="520"/>
      <c r="CU36" s="520"/>
      <c r="CV36" s="520"/>
      <c r="CW36" s="520"/>
      <c r="CX36" s="520"/>
      <c r="CY36" s="520"/>
      <c r="CZ36" s="520"/>
      <c r="DA36" s="520"/>
      <c r="DB36" s="520"/>
      <c r="DC36" s="520"/>
      <c r="DD36" s="520"/>
      <c r="DE36" s="520"/>
      <c r="DF36" s="520"/>
      <c r="DG36" s="520"/>
      <c r="DH36" s="520"/>
      <c r="DI36" s="520"/>
      <c r="DJ36" s="520"/>
      <c r="DK36" s="520"/>
      <c r="DL36" s="520"/>
      <c r="DM36" s="520"/>
      <c r="DN36" s="520"/>
      <c r="DO36" s="520"/>
      <c r="DP36" s="520"/>
      <c r="DQ36" s="520"/>
      <c r="DR36" s="520"/>
      <c r="DS36" s="520"/>
      <c r="DT36" s="520"/>
      <c r="DU36" s="520"/>
      <c r="DV36" s="520"/>
      <c r="DW36" s="520"/>
      <c r="DX36" s="520"/>
      <c r="DY36" s="520"/>
      <c r="DZ36" s="520"/>
      <c r="EA36" s="520"/>
      <c r="EB36" s="520"/>
      <c r="EC36" s="520"/>
      <c r="ED36" s="520"/>
      <c r="EE36" s="520"/>
      <c r="EF36" s="520"/>
      <c r="EG36" s="520"/>
      <c r="EH36" s="520"/>
      <c r="EI36" s="520"/>
      <c r="EJ36" s="520"/>
      <c r="EK36" s="520"/>
      <c r="EL36" s="520"/>
      <c r="EM36" s="535"/>
      <c r="EN36" s="167"/>
      <c r="EO36" s="248" t="str">
        <f t="shared" si="0"/>
        <v/>
      </c>
      <c r="EP36" s="248" t="str">
        <f>IF(AR36=1,VLOOKUP(E36,'（選択リスト）'!$H$3:$K$32,4,0),"")</f>
        <v/>
      </c>
      <c r="EQ36" s="248" t="str">
        <f t="shared" si="1"/>
        <v/>
      </c>
      <c r="ER36" s="248" t="str">
        <f>IF(AR36=2,VLOOKUP(E36,'（選択リスト）'!$H$3:$K$32,4,0),"")</f>
        <v/>
      </c>
      <c r="ES36" s="248" t="str">
        <f t="shared" si="2"/>
        <v/>
      </c>
      <c r="ET36" s="248" t="str">
        <f t="shared" si="3"/>
        <v/>
      </c>
      <c r="EU36" s="248" t="str">
        <f>IF(BL36="○",VLOOKUP(E36,'（選択リスト）'!$H$3:$K$32,4),"")</f>
        <v/>
      </c>
    </row>
    <row r="37" spans="1:151" ht="15.75" customHeight="1">
      <c r="A37" s="500"/>
      <c r="B37" s="501"/>
      <c r="C37" s="501"/>
      <c r="D37" s="501"/>
      <c r="E37" s="430">
        <v>28</v>
      </c>
      <c r="F37" s="431"/>
      <c r="G37" s="431"/>
      <c r="H37" s="432"/>
      <c r="I37" s="522"/>
      <c r="J37" s="523"/>
      <c r="K37" s="523"/>
      <c r="L37" s="523"/>
      <c r="M37" s="523"/>
      <c r="N37" s="523"/>
      <c r="O37" s="523"/>
      <c r="P37" s="524"/>
      <c r="Q37" s="525" t="s">
        <v>152</v>
      </c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7"/>
      <c r="AS37" s="528"/>
      <c r="AT37" s="528"/>
      <c r="AU37" s="528"/>
      <c r="AV37" s="528"/>
      <c r="AW37" s="528"/>
      <c r="AX37" s="528"/>
      <c r="AY37" s="529"/>
      <c r="AZ37" s="530"/>
      <c r="BA37" s="531"/>
      <c r="BB37" s="531"/>
      <c r="BC37" s="531"/>
      <c r="BD37" s="531"/>
      <c r="BE37" s="531"/>
      <c r="BF37" s="531"/>
      <c r="BG37" s="531"/>
      <c r="BH37" s="531"/>
      <c r="BI37" s="531"/>
      <c r="BJ37" s="531"/>
      <c r="BK37" s="532"/>
      <c r="BL37" s="533"/>
      <c r="BM37" s="534"/>
      <c r="BN37" s="534"/>
      <c r="BO37" s="534"/>
      <c r="BP37" s="520"/>
      <c r="BQ37" s="520"/>
      <c r="BR37" s="520"/>
      <c r="BS37" s="520"/>
      <c r="BT37" s="520"/>
      <c r="BU37" s="520"/>
      <c r="BV37" s="520"/>
      <c r="BW37" s="520"/>
      <c r="BX37" s="520"/>
      <c r="BY37" s="520"/>
      <c r="BZ37" s="520"/>
      <c r="CA37" s="520"/>
      <c r="CB37" s="520"/>
      <c r="CC37" s="520"/>
      <c r="CD37" s="520"/>
      <c r="CE37" s="520"/>
      <c r="CF37" s="520"/>
      <c r="CG37" s="520"/>
      <c r="CH37" s="520"/>
      <c r="CI37" s="520"/>
      <c r="CJ37" s="520"/>
      <c r="CK37" s="520"/>
      <c r="CL37" s="520"/>
      <c r="CM37" s="520"/>
      <c r="CN37" s="520"/>
      <c r="CO37" s="520"/>
      <c r="CP37" s="520"/>
      <c r="CQ37" s="520"/>
      <c r="CR37" s="520"/>
      <c r="CS37" s="520"/>
      <c r="CT37" s="520"/>
      <c r="CU37" s="520"/>
      <c r="CV37" s="520"/>
      <c r="CW37" s="520"/>
      <c r="CX37" s="520"/>
      <c r="CY37" s="520"/>
      <c r="CZ37" s="520"/>
      <c r="DA37" s="520"/>
      <c r="DB37" s="520"/>
      <c r="DC37" s="520"/>
      <c r="DD37" s="520"/>
      <c r="DE37" s="520"/>
      <c r="DF37" s="520"/>
      <c r="DG37" s="520"/>
      <c r="DH37" s="520"/>
      <c r="DI37" s="520"/>
      <c r="DJ37" s="520"/>
      <c r="DK37" s="520"/>
      <c r="DL37" s="520"/>
      <c r="DM37" s="520"/>
      <c r="DN37" s="520"/>
      <c r="DO37" s="520"/>
      <c r="DP37" s="520"/>
      <c r="DQ37" s="520"/>
      <c r="DR37" s="520"/>
      <c r="DS37" s="520"/>
      <c r="DT37" s="520"/>
      <c r="DU37" s="520"/>
      <c r="DV37" s="520"/>
      <c r="DW37" s="520"/>
      <c r="DX37" s="520"/>
      <c r="DY37" s="520"/>
      <c r="DZ37" s="520"/>
      <c r="EA37" s="520"/>
      <c r="EB37" s="520"/>
      <c r="EC37" s="520"/>
      <c r="ED37" s="520"/>
      <c r="EE37" s="520"/>
      <c r="EF37" s="520"/>
      <c r="EG37" s="520"/>
      <c r="EH37" s="520"/>
      <c r="EI37" s="520"/>
      <c r="EJ37" s="520"/>
      <c r="EK37" s="520"/>
      <c r="EL37" s="520"/>
      <c r="EM37" s="535"/>
      <c r="EN37" s="167"/>
      <c r="EO37" s="248" t="str">
        <f t="shared" si="0"/>
        <v/>
      </c>
      <c r="EP37" s="248" t="str">
        <f>IF(AR37=1,VLOOKUP(E37,'（選択リスト）'!$H$3:$K$32,4,0),"")</f>
        <v/>
      </c>
      <c r="EQ37" s="248" t="str">
        <f t="shared" si="1"/>
        <v/>
      </c>
      <c r="ER37" s="248" t="str">
        <f>IF(AR37=2,VLOOKUP(E37,'（選択リスト）'!$H$3:$K$32,4,0),"")</f>
        <v/>
      </c>
      <c r="ES37" s="248" t="str">
        <f t="shared" si="2"/>
        <v/>
      </c>
      <c r="ET37" s="248" t="str">
        <f t="shared" si="3"/>
        <v/>
      </c>
      <c r="EU37" s="248" t="str">
        <f>IF(BL37="○",VLOOKUP(E37,'（選択リスト）'!$H$3:$K$32,4),"")</f>
        <v/>
      </c>
    </row>
    <row r="38" spans="1:151" ht="15.75" customHeight="1" thickBot="1">
      <c r="A38" s="500"/>
      <c r="B38" s="501"/>
      <c r="C38" s="501"/>
      <c r="D38" s="501"/>
      <c r="E38" s="430">
        <v>29</v>
      </c>
      <c r="F38" s="431"/>
      <c r="G38" s="431"/>
      <c r="H38" s="432"/>
      <c r="I38" s="522"/>
      <c r="J38" s="523"/>
      <c r="K38" s="523"/>
      <c r="L38" s="523"/>
      <c r="M38" s="523"/>
      <c r="N38" s="523"/>
      <c r="O38" s="523"/>
      <c r="P38" s="524"/>
      <c r="Q38" s="525" t="s">
        <v>153</v>
      </c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6"/>
      <c r="AR38" s="527"/>
      <c r="AS38" s="528"/>
      <c r="AT38" s="528"/>
      <c r="AU38" s="528"/>
      <c r="AV38" s="528"/>
      <c r="AW38" s="528"/>
      <c r="AX38" s="528"/>
      <c r="AY38" s="529"/>
      <c r="AZ38" s="530"/>
      <c r="BA38" s="531"/>
      <c r="BB38" s="531"/>
      <c r="BC38" s="531"/>
      <c r="BD38" s="531"/>
      <c r="BE38" s="531"/>
      <c r="BF38" s="531"/>
      <c r="BG38" s="531"/>
      <c r="BH38" s="531"/>
      <c r="BI38" s="531"/>
      <c r="BJ38" s="531"/>
      <c r="BK38" s="532"/>
      <c r="BL38" s="533"/>
      <c r="BM38" s="534"/>
      <c r="BN38" s="534"/>
      <c r="BO38" s="534"/>
      <c r="BP38" s="520"/>
      <c r="BQ38" s="520"/>
      <c r="BR38" s="520"/>
      <c r="BS38" s="520"/>
      <c r="BT38" s="520"/>
      <c r="BU38" s="520"/>
      <c r="BV38" s="520"/>
      <c r="BW38" s="520"/>
      <c r="BX38" s="520"/>
      <c r="BY38" s="520"/>
      <c r="BZ38" s="520"/>
      <c r="CA38" s="520"/>
      <c r="CB38" s="520"/>
      <c r="CC38" s="520"/>
      <c r="CD38" s="520"/>
      <c r="CE38" s="520"/>
      <c r="CF38" s="520"/>
      <c r="CG38" s="520"/>
      <c r="CH38" s="520"/>
      <c r="CI38" s="520"/>
      <c r="CJ38" s="520"/>
      <c r="CK38" s="520"/>
      <c r="CL38" s="520"/>
      <c r="CM38" s="520"/>
      <c r="CN38" s="520"/>
      <c r="CO38" s="520"/>
      <c r="CP38" s="520"/>
      <c r="CQ38" s="520"/>
      <c r="CR38" s="520"/>
      <c r="CS38" s="520"/>
      <c r="CT38" s="520"/>
      <c r="CU38" s="520"/>
      <c r="CV38" s="520"/>
      <c r="CW38" s="520"/>
      <c r="CX38" s="520"/>
      <c r="CY38" s="520"/>
      <c r="CZ38" s="520"/>
      <c r="DA38" s="520"/>
      <c r="DB38" s="520"/>
      <c r="DC38" s="520"/>
      <c r="DD38" s="520"/>
      <c r="DE38" s="520"/>
      <c r="DF38" s="520"/>
      <c r="DG38" s="520"/>
      <c r="DH38" s="520"/>
      <c r="DI38" s="520"/>
      <c r="DJ38" s="520"/>
      <c r="DK38" s="520"/>
      <c r="DL38" s="520"/>
      <c r="DM38" s="520"/>
      <c r="DN38" s="520"/>
      <c r="DO38" s="520"/>
      <c r="DP38" s="520"/>
      <c r="DQ38" s="520"/>
      <c r="DR38" s="520"/>
      <c r="DS38" s="520"/>
      <c r="DT38" s="520"/>
      <c r="DU38" s="520"/>
      <c r="DV38" s="520"/>
      <c r="DW38" s="520"/>
      <c r="DX38" s="520"/>
      <c r="DY38" s="520"/>
      <c r="DZ38" s="520"/>
      <c r="EA38" s="520"/>
      <c r="EB38" s="520"/>
      <c r="EC38" s="520"/>
      <c r="ED38" s="520"/>
      <c r="EE38" s="520"/>
      <c r="EF38" s="520"/>
      <c r="EG38" s="520"/>
      <c r="EH38" s="520"/>
      <c r="EI38" s="520"/>
      <c r="EJ38" s="520"/>
      <c r="EK38" s="520"/>
      <c r="EL38" s="520"/>
      <c r="EM38" s="535"/>
      <c r="EN38" s="3"/>
      <c r="EO38" s="248" t="str">
        <f t="shared" si="0"/>
        <v/>
      </c>
      <c r="EP38" s="248" t="str">
        <f>IF(AR38=1,VLOOKUP(E38,'（選択リスト）'!$H$3:$K$32,4,0),"")</f>
        <v/>
      </c>
      <c r="EQ38" s="248" t="str">
        <f t="shared" si="1"/>
        <v/>
      </c>
      <c r="ER38" s="248" t="str">
        <f>IF(AR38=2,VLOOKUP(E38,'（選択リスト）'!$H$3:$K$32,4,0),"")</f>
        <v/>
      </c>
      <c r="ES38" s="248" t="str">
        <f t="shared" si="2"/>
        <v/>
      </c>
      <c r="ET38" s="248" t="str">
        <f t="shared" si="3"/>
        <v/>
      </c>
      <c r="EU38" s="248" t="str">
        <f>IF(BL38="○",VLOOKUP(E38,'（選択リスト）'!$H$3:$K$32,4),"")</f>
        <v/>
      </c>
    </row>
    <row r="39" spans="1:151" ht="15.75" customHeight="1" thickBot="1">
      <c r="A39" s="504"/>
      <c r="B39" s="505"/>
      <c r="C39" s="505"/>
      <c r="D39" s="505"/>
      <c r="E39" s="159" t="s">
        <v>154</v>
      </c>
      <c r="F39" s="91"/>
      <c r="G39" s="91"/>
      <c r="H39" s="92"/>
      <c r="I39" s="87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8"/>
      <c r="AZ39" s="541"/>
      <c r="BA39" s="542"/>
      <c r="BB39" s="542"/>
      <c r="BC39" s="542"/>
      <c r="BD39" s="542"/>
      <c r="BE39" s="542"/>
      <c r="BF39" s="542"/>
      <c r="BG39" s="542"/>
      <c r="BH39" s="542"/>
      <c r="BI39" s="542"/>
      <c r="BJ39" s="542"/>
      <c r="BK39" s="543"/>
      <c r="BL39" s="544"/>
      <c r="BM39" s="545"/>
      <c r="BN39" s="545"/>
      <c r="BO39" s="545"/>
      <c r="BP39" s="536"/>
      <c r="BQ39" s="536"/>
      <c r="BR39" s="536"/>
      <c r="BS39" s="536"/>
      <c r="BT39" s="536"/>
      <c r="BU39" s="536"/>
      <c r="BV39" s="536"/>
      <c r="BW39" s="536"/>
      <c r="BX39" s="536"/>
      <c r="BY39" s="536"/>
      <c r="BZ39" s="536"/>
      <c r="CA39" s="536"/>
      <c r="CB39" s="536"/>
      <c r="CC39" s="536"/>
      <c r="CD39" s="536"/>
      <c r="CE39" s="536"/>
      <c r="CF39" s="536"/>
      <c r="CG39" s="536"/>
      <c r="CH39" s="536"/>
      <c r="CI39" s="536"/>
      <c r="CJ39" s="536"/>
      <c r="CK39" s="536"/>
      <c r="CL39" s="536"/>
      <c r="CM39" s="536"/>
      <c r="CN39" s="536"/>
      <c r="CO39" s="536"/>
      <c r="CP39" s="536"/>
      <c r="CQ39" s="536"/>
      <c r="CR39" s="536"/>
      <c r="CS39" s="536"/>
      <c r="CT39" s="536"/>
      <c r="CU39" s="536"/>
      <c r="CV39" s="536"/>
      <c r="CW39" s="536"/>
      <c r="CX39" s="536"/>
      <c r="CY39" s="536"/>
      <c r="CZ39" s="536"/>
      <c r="DA39" s="536"/>
      <c r="DB39" s="536"/>
      <c r="DC39" s="536"/>
      <c r="DD39" s="536"/>
      <c r="DE39" s="536"/>
      <c r="DF39" s="536"/>
      <c r="DG39" s="536"/>
      <c r="DH39" s="536"/>
      <c r="DI39" s="536"/>
      <c r="DJ39" s="536"/>
      <c r="DK39" s="536"/>
      <c r="DL39" s="536"/>
      <c r="DM39" s="536"/>
      <c r="DN39" s="536"/>
      <c r="DO39" s="536"/>
      <c r="DP39" s="536"/>
      <c r="DQ39" s="536"/>
      <c r="DR39" s="536"/>
      <c r="DS39" s="536"/>
      <c r="DT39" s="536"/>
      <c r="DU39" s="536"/>
      <c r="DV39" s="536"/>
      <c r="DW39" s="536"/>
      <c r="DX39" s="536"/>
      <c r="DY39" s="536"/>
      <c r="DZ39" s="536"/>
      <c r="EA39" s="536"/>
      <c r="EB39" s="536"/>
      <c r="EC39" s="536"/>
      <c r="ED39" s="536"/>
      <c r="EE39" s="536"/>
      <c r="EF39" s="536"/>
      <c r="EG39" s="536"/>
      <c r="EH39" s="536"/>
      <c r="EI39" s="536"/>
      <c r="EJ39" s="536"/>
      <c r="EK39" s="536"/>
      <c r="EL39" s="536"/>
      <c r="EM39" s="537"/>
      <c r="EN39" s="89"/>
      <c r="EO39" s="248" t="str">
        <f>IF(AZ39="","","他")</f>
        <v/>
      </c>
      <c r="ET39" s="248" t="str">
        <f t="shared" si="3"/>
        <v/>
      </c>
    </row>
    <row r="40" spans="1:151" ht="15.75" customHeight="1" thickBot="1">
      <c r="A40" s="84"/>
      <c r="B40" s="85"/>
      <c r="C40" s="85"/>
      <c r="D40" s="90"/>
      <c r="E40" s="91" t="s">
        <v>155</v>
      </c>
      <c r="F40" s="91"/>
      <c r="G40" s="91"/>
      <c r="H40" s="92"/>
      <c r="I40" s="93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538">
        <f>SUM(AZ10:BK39)</f>
        <v>0</v>
      </c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  <c r="BK40" s="54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P40" s="248" t="str">
        <f>CONCATENATE(EP10,EP11,EP12,EP13,EP14,EP15,EP16,EP17,EP18,EP19,EP20,EP21,EP22,EP23,EP24,EP25,EP26,EP27,EP28,EP29,EP30,EP31,EP32,EP33,EP34,EP35,EP36,EP37,EP38)</f>
        <v/>
      </c>
      <c r="ER40" s="248" t="str">
        <f>CONCATENATE(ER10,ER11,ER12,ER13,ER14,ER15,ER16,ER17,ER18,ER19,ER20,ER21,ER22,ER23,ER24,ER25,ER26,ER27,ER28,ER29,ER30,ER31,ER32,ER33,ER34,ER35,ER36,ER37,ER38)</f>
        <v/>
      </c>
      <c r="ET40" s="248">
        <f t="shared" si="3"/>
        <v>0</v>
      </c>
      <c r="EU40" s="248" t="str">
        <f>CONCATENATE(EU10,EU11,EU12,EU13,EU14,EU15,EU16,EU17,EU18,EU19,EU20,EU21,EU22,EU23,EU24,EU25,EU26,EU27,EU28,EU29,EU30,EU31,EU32,EU33,EU34,EU35,EU36,EU37,EU38)</f>
        <v/>
      </c>
    </row>
    <row r="41" spans="1:151">
      <c r="A41" s="70" t="s">
        <v>156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244" t="str">
        <f>CONCATENATE("(",'様式5-1'!BJ6,")")</f>
        <v>(0)</v>
      </c>
      <c r="ET41" s="248" t="str">
        <f t="shared" si="3"/>
        <v/>
      </c>
    </row>
    <row r="53" ht="12.6" customHeight="1"/>
    <row r="54" ht="12.6" customHeight="1"/>
    <row r="55" ht="12.6" customHeight="1"/>
    <row r="56" ht="12.6" customHeight="1"/>
    <row r="57" ht="12.6" customHeight="1"/>
    <row r="58" ht="12.6" customHeight="1"/>
    <row r="59" ht="12.6" customHeight="1"/>
  </sheetData>
  <sheetProtection sheet="1" objects="1" scenarios="1" selectLockedCells="1"/>
  <mergeCells count="783">
    <mergeCell ref="EB39:EE39"/>
    <mergeCell ref="EF39:EI39"/>
    <mergeCell ref="EJ39:EM39"/>
    <mergeCell ref="AZ40:BK40"/>
    <mergeCell ref="DD39:DG39"/>
    <mergeCell ref="DH39:DK39"/>
    <mergeCell ref="DL39:DO39"/>
    <mergeCell ref="DP39:DS39"/>
    <mergeCell ref="DT39:DW39"/>
    <mergeCell ref="DX39:EA39"/>
    <mergeCell ref="CF39:CI39"/>
    <mergeCell ref="CJ39:CM39"/>
    <mergeCell ref="CN39:CQ39"/>
    <mergeCell ref="CR39:CU39"/>
    <mergeCell ref="CV39:CY39"/>
    <mergeCell ref="CZ39:DC39"/>
    <mergeCell ref="AZ39:BK39"/>
    <mergeCell ref="BL39:BO39"/>
    <mergeCell ref="BP39:BS39"/>
    <mergeCell ref="BT39:BW39"/>
    <mergeCell ref="BX39:CA39"/>
    <mergeCell ref="CB39:CE39"/>
    <mergeCell ref="DP38:DS38"/>
    <mergeCell ref="DT38:DW38"/>
    <mergeCell ref="DX38:EA38"/>
    <mergeCell ref="EB38:EE38"/>
    <mergeCell ref="EF38:EI38"/>
    <mergeCell ref="EJ38:EM38"/>
    <mergeCell ref="CR38:CU38"/>
    <mergeCell ref="CV38:CY38"/>
    <mergeCell ref="CZ38:DC38"/>
    <mergeCell ref="DD38:DG38"/>
    <mergeCell ref="DH38:DK38"/>
    <mergeCell ref="DL38:DO38"/>
    <mergeCell ref="BT38:BW38"/>
    <mergeCell ref="BX38:CA38"/>
    <mergeCell ref="CB38:CE38"/>
    <mergeCell ref="CF38:CI38"/>
    <mergeCell ref="CJ38:CM38"/>
    <mergeCell ref="CN38:CQ38"/>
    <mergeCell ref="I38:P38"/>
    <mergeCell ref="Q38:AQ38"/>
    <mergeCell ref="AR38:AY38"/>
    <mergeCell ref="AZ38:BK38"/>
    <mergeCell ref="BL38:BO38"/>
    <mergeCell ref="BP38:BS38"/>
    <mergeCell ref="DP37:DS37"/>
    <mergeCell ref="DT37:DW37"/>
    <mergeCell ref="DX37:EA37"/>
    <mergeCell ref="EB37:EE37"/>
    <mergeCell ref="EF37:EI37"/>
    <mergeCell ref="EJ37:EM37"/>
    <mergeCell ref="CR37:CU37"/>
    <mergeCell ref="CV37:CY37"/>
    <mergeCell ref="CZ37:DC37"/>
    <mergeCell ref="DD37:DG37"/>
    <mergeCell ref="DH37:DK37"/>
    <mergeCell ref="DL37:DO37"/>
    <mergeCell ref="BT37:BW37"/>
    <mergeCell ref="BX37:CA37"/>
    <mergeCell ref="CB37:CE37"/>
    <mergeCell ref="CF37:CI37"/>
    <mergeCell ref="CJ37:CM37"/>
    <mergeCell ref="CN37:CQ37"/>
    <mergeCell ref="I37:P37"/>
    <mergeCell ref="Q37:AQ37"/>
    <mergeCell ref="AR37:AY37"/>
    <mergeCell ref="AZ37:BK37"/>
    <mergeCell ref="BL37:BO37"/>
    <mergeCell ref="BP37:BS37"/>
    <mergeCell ref="DP36:DS36"/>
    <mergeCell ref="DT36:DW36"/>
    <mergeCell ref="DX36:EA36"/>
    <mergeCell ref="EB36:EE36"/>
    <mergeCell ref="EF36:EI36"/>
    <mergeCell ref="EJ36:EM36"/>
    <mergeCell ref="CR36:CU36"/>
    <mergeCell ref="CV36:CY36"/>
    <mergeCell ref="CZ36:DC36"/>
    <mergeCell ref="DD36:DG36"/>
    <mergeCell ref="DH36:DK36"/>
    <mergeCell ref="DL36:DO36"/>
    <mergeCell ref="BT36:BW36"/>
    <mergeCell ref="BX36:CA36"/>
    <mergeCell ref="CB36:CE36"/>
    <mergeCell ref="CF36:CI36"/>
    <mergeCell ref="CJ36:CM36"/>
    <mergeCell ref="CN36:CQ36"/>
    <mergeCell ref="I36:P36"/>
    <mergeCell ref="Q36:AQ36"/>
    <mergeCell ref="AR36:AY36"/>
    <mergeCell ref="AZ36:BK36"/>
    <mergeCell ref="BL36:BO36"/>
    <mergeCell ref="BP36:BS36"/>
    <mergeCell ref="DP35:DS35"/>
    <mergeCell ref="DT35:DW35"/>
    <mergeCell ref="DX35:EA35"/>
    <mergeCell ref="EB35:EE35"/>
    <mergeCell ref="EF35:EI35"/>
    <mergeCell ref="EJ35:EM35"/>
    <mergeCell ref="CR35:CU35"/>
    <mergeCell ref="CV35:CY35"/>
    <mergeCell ref="CZ35:DC35"/>
    <mergeCell ref="DD35:DG35"/>
    <mergeCell ref="DH35:DK35"/>
    <mergeCell ref="DL35:DO35"/>
    <mergeCell ref="BT35:BW35"/>
    <mergeCell ref="BX35:CA35"/>
    <mergeCell ref="CB35:CE35"/>
    <mergeCell ref="CF35:CI35"/>
    <mergeCell ref="CJ35:CM35"/>
    <mergeCell ref="CN35:CQ35"/>
    <mergeCell ref="I35:P35"/>
    <mergeCell ref="Q35:AQ35"/>
    <mergeCell ref="AR35:AY35"/>
    <mergeCell ref="AZ35:BK35"/>
    <mergeCell ref="BL35:BO35"/>
    <mergeCell ref="BP35:BS35"/>
    <mergeCell ref="DP34:DS34"/>
    <mergeCell ref="DT34:DW34"/>
    <mergeCell ref="DX34:EA34"/>
    <mergeCell ref="EB34:EE34"/>
    <mergeCell ref="EF34:EI34"/>
    <mergeCell ref="EJ34:EM34"/>
    <mergeCell ref="CR34:CU34"/>
    <mergeCell ref="CV34:CY34"/>
    <mergeCell ref="CZ34:DC34"/>
    <mergeCell ref="DD34:DG34"/>
    <mergeCell ref="DH34:DK34"/>
    <mergeCell ref="DL34:DO34"/>
    <mergeCell ref="BT34:BW34"/>
    <mergeCell ref="BX34:CA34"/>
    <mergeCell ref="CB34:CE34"/>
    <mergeCell ref="CF34:CI34"/>
    <mergeCell ref="CJ34:CM34"/>
    <mergeCell ref="CN34:CQ34"/>
    <mergeCell ref="I34:P34"/>
    <mergeCell ref="Q34:AQ34"/>
    <mergeCell ref="AR34:AY34"/>
    <mergeCell ref="AZ34:BK34"/>
    <mergeCell ref="BL34:BO34"/>
    <mergeCell ref="BP34:BS34"/>
    <mergeCell ref="DP33:DS33"/>
    <mergeCell ref="DT33:DW33"/>
    <mergeCell ref="DX33:EA33"/>
    <mergeCell ref="EB33:EE33"/>
    <mergeCell ref="EF33:EI33"/>
    <mergeCell ref="EJ33:EM33"/>
    <mergeCell ref="CR33:CU33"/>
    <mergeCell ref="CV33:CY33"/>
    <mergeCell ref="CZ33:DC33"/>
    <mergeCell ref="DD33:DG33"/>
    <mergeCell ref="DH33:DK33"/>
    <mergeCell ref="DL33:DO33"/>
    <mergeCell ref="BT33:BW33"/>
    <mergeCell ref="BX33:CA33"/>
    <mergeCell ref="CB33:CE33"/>
    <mergeCell ref="CF33:CI33"/>
    <mergeCell ref="CJ33:CM33"/>
    <mergeCell ref="CN33:CQ33"/>
    <mergeCell ref="I33:P33"/>
    <mergeCell ref="Q33:AQ33"/>
    <mergeCell ref="AR33:AY33"/>
    <mergeCell ref="AZ33:BK33"/>
    <mergeCell ref="BL33:BO33"/>
    <mergeCell ref="BP33:BS33"/>
    <mergeCell ref="DP32:DS32"/>
    <mergeCell ref="DT32:DW32"/>
    <mergeCell ref="DX32:EA32"/>
    <mergeCell ref="EB32:EE32"/>
    <mergeCell ref="EF32:EI32"/>
    <mergeCell ref="EJ32:EM32"/>
    <mergeCell ref="CR32:CU32"/>
    <mergeCell ref="CV32:CY32"/>
    <mergeCell ref="CZ32:DC32"/>
    <mergeCell ref="DD32:DG32"/>
    <mergeCell ref="DH32:DK32"/>
    <mergeCell ref="DL32:DO32"/>
    <mergeCell ref="BT32:BW32"/>
    <mergeCell ref="BX32:CA32"/>
    <mergeCell ref="CB32:CE32"/>
    <mergeCell ref="CF32:CI32"/>
    <mergeCell ref="CJ32:CM32"/>
    <mergeCell ref="CN32:CQ32"/>
    <mergeCell ref="I32:P32"/>
    <mergeCell ref="Q32:AQ32"/>
    <mergeCell ref="AR32:AY32"/>
    <mergeCell ref="AZ32:BK32"/>
    <mergeCell ref="BL32:BO32"/>
    <mergeCell ref="BP32:BS32"/>
    <mergeCell ref="DP31:DS31"/>
    <mergeCell ref="DT31:DW31"/>
    <mergeCell ref="DX31:EA31"/>
    <mergeCell ref="EB31:EE31"/>
    <mergeCell ref="EF31:EI31"/>
    <mergeCell ref="EJ31:EM31"/>
    <mergeCell ref="CR31:CU31"/>
    <mergeCell ref="CV31:CY31"/>
    <mergeCell ref="CZ31:DC31"/>
    <mergeCell ref="DD31:DG31"/>
    <mergeCell ref="DH31:DK31"/>
    <mergeCell ref="DL31:DO31"/>
    <mergeCell ref="BT31:BW31"/>
    <mergeCell ref="BX31:CA31"/>
    <mergeCell ref="CB31:CE31"/>
    <mergeCell ref="CF31:CI31"/>
    <mergeCell ref="CJ31:CM31"/>
    <mergeCell ref="CN31:CQ31"/>
    <mergeCell ref="I31:P31"/>
    <mergeCell ref="Q31:AQ31"/>
    <mergeCell ref="AR31:AY31"/>
    <mergeCell ref="AZ31:BK31"/>
    <mergeCell ref="BL31:BO31"/>
    <mergeCell ref="BP31:BS31"/>
    <mergeCell ref="DP30:DS30"/>
    <mergeCell ref="DT30:DW30"/>
    <mergeCell ref="DX30:EA30"/>
    <mergeCell ref="EB30:EE30"/>
    <mergeCell ref="EF30:EI30"/>
    <mergeCell ref="EJ30:EM30"/>
    <mergeCell ref="CR30:CU30"/>
    <mergeCell ref="CV30:CY30"/>
    <mergeCell ref="CZ30:DC30"/>
    <mergeCell ref="DD30:DG30"/>
    <mergeCell ref="DH30:DK30"/>
    <mergeCell ref="DL30:DO30"/>
    <mergeCell ref="BT30:BW30"/>
    <mergeCell ref="BX30:CA30"/>
    <mergeCell ref="CB30:CE30"/>
    <mergeCell ref="CF30:CI30"/>
    <mergeCell ref="CJ30:CM30"/>
    <mergeCell ref="CN30:CQ30"/>
    <mergeCell ref="I30:P30"/>
    <mergeCell ref="Q30:AQ30"/>
    <mergeCell ref="AR30:AY30"/>
    <mergeCell ref="AZ30:BK30"/>
    <mergeCell ref="BL30:BO30"/>
    <mergeCell ref="BP30:BS30"/>
    <mergeCell ref="DP29:DS29"/>
    <mergeCell ref="DT29:DW29"/>
    <mergeCell ref="DX29:EA29"/>
    <mergeCell ref="EB29:EE29"/>
    <mergeCell ref="EF29:EI29"/>
    <mergeCell ref="EJ29:EM29"/>
    <mergeCell ref="CR29:CU29"/>
    <mergeCell ref="CV29:CY29"/>
    <mergeCell ref="CZ29:DC29"/>
    <mergeCell ref="DD29:DG29"/>
    <mergeCell ref="DH29:DK29"/>
    <mergeCell ref="DL29:DO29"/>
    <mergeCell ref="BT29:BW29"/>
    <mergeCell ref="BX29:CA29"/>
    <mergeCell ref="CB29:CE29"/>
    <mergeCell ref="CF29:CI29"/>
    <mergeCell ref="CJ29:CM29"/>
    <mergeCell ref="CN29:CQ29"/>
    <mergeCell ref="I29:P29"/>
    <mergeCell ref="Q29:AQ29"/>
    <mergeCell ref="AR29:AY29"/>
    <mergeCell ref="AZ29:BK29"/>
    <mergeCell ref="BL29:BO29"/>
    <mergeCell ref="BP29:BS29"/>
    <mergeCell ref="DP28:DS28"/>
    <mergeCell ref="DT28:DW28"/>
    <mergeCell ref="DX28:EA28"/>
    <mergeCell ref="EB28:EE28"/>
    <mergeCell ref="EF28:EI28"/>
    <mergeCell ref="EJ28:EM28"/>
    <mergeCell ref="CR28:CU28"/>
    <mergeCell ref="CV28:CY28"/>
    <mergeCell ref="CZ28:DC28"/>
    <mergeCell ref="DD28:DG28"/>
    <mergeCell ref="DH28:DK28"/>
    <mergeCell ref="DL28:DO28"/>
    <mergeCell ref="BT28:BW28"/>
    <mergeCell ref="BX28:CA28"/>
    <mergeCell ref="CB28:CE28"/>
    <mergeCell ref="CF28:CI28"/>
    <mergeCell ref="CJ28:CM28"/>
    <mergeCell ref="CN28:CQ28"/>
    <mergeCell ref="I28:P28"/>
    <mergeCell ref="Q28:AQ28"/>
    <mergeCell ref="AR28:AY28"/>
    <mergeCell ref="AZ28:BK28"/>
    <mergeCell ref="BL28:BO28"/>
    <mergeCell ref="BP28:BS28"/>
    <mergeCell ref="DP27:DS27"/>
    <mergeCell ref="DT27:DW27"/>
    <mergeCell ref="DX27:EA27"/>
    <mergeCell ref="EB27:EE27"/>
    <mergeCell ref="EF27:EI27"/>
    <mergeCell ref="EJ27:EM27"/>
    <mergeCell ref="CR27:CU27"/>
    <mergeCell ref="CV27:CY27"/>
    <mergeCell ref="CZ27:DC27"/>
    <mergeCell ref="DD27:DG27"/>
    <mergeCell ref="DH27:DK27"/>
    <mergeCell ref="DL27:DO27"/>
    <mergeCell ref="BT27:BW27"/>
    <mergeCell ref="BX27:CA27"/>
    <mergeCell ref="CB27:CE27"/>
    <mergeCell ref="CF27:CI27"/>
    <mergeCell ref="CJ27:CM27"/>
    <mergeCell ref="CN27:CQ27"/>
    <mergeCell ref="I27:P27"/>
    <mergeCell ref="Q27:AQ27"/>
    <mergeCell ref="AR27:AY27"/>
    <mergeCell ref="AZ27:BK27"/>
    <mergeCell ref="BL27:BO27"/>
    <mergeCell ref="BP27:BS27"/>
    <mergeCell ref="DP26:DS26"/>
    <mergeCell ref="DT26:DW26"/>
    <mergeCell ref="DX26:EA26"/>
    <mergeCell ref="EB26:EE26"/>
    <mergeCell ref="EF26:EI26"/>
    <mergeCell ref="EJ26:EM26"/>
    <mergeCell ref="CR26:CU26"/>
    <mergeCell ref="CV26:CY26"/>
    <mergeCell ref="CZ26:DC26"/>
    <mergeCell ref="DD26:DG26"/>
    <mergeCell ref="DH26:DK26"/>
    <mergeCell ref="DL26:DO26"/>
    <mergeCell ref="BT26:BW26"/>
    <mergeCell ref="BX26:CA26"/>
    <mergeCell ref="CB26:CE26"/>
    <mergeCell ref="CF26:CI26"/>
    <mergeCell ref="CJ26:CM26"/>
    <mergeCell ref="CN26:CQ26"/>
    <mergeCell ref="I26:P26"/>
    <mergeCell ref="Q26:AQ26"/>
    <mergeCell ref="AR26:AY26"/>
    <mergeCell ref="AZ26:BK26"/>
    <mergeCell ref="BL26:BO26"/>
    <mergeCell ref="BP26:BS26"/>
    <mergeCell ref="DP25:DS25"/>
    <mergeCell ref="DT25:DW25"/>
    <mergeCell ref="DX25:EA25"/>
    <mergeCell ref="EB25:EE25"/>
    <mergeCell ref="EF25:EI25"/>
    <mergeCell ref="EJ25:EM25"/>
    <mergeCell ref="CR25:CU25"/>
    <mergeCell ref="CV25:CY25"/>
    <mergeCell ref="CZ25:DC25"/>
    <mergeCell ref="DD25:DG25"/>
    <mergeCell ref="DH25:DK25"/>
    <mergeCell ref="DL25:DO25"/>
    <mergeCell ref="BT25:BW25"/>
    <mergeCell ref="BX25:CA25"/>
    <mergeCell ref="CB25:CE25"/>
    <mergeCell ref="CF25:CI25"/>
    <mergeCell ref="CJ25:CM25"/>
    <mergeCell ref="CN25:CQ25"/>
    <mergeCell ref="I25:P25"/>
    <mergeCell ref="Q25:AQ25"/>
    <mergeCell ref="AR25:AY25"/>
    <mergeCell ref="AZ25:BK25"/>
    <mergeCell ref="BL25:BO25"/>
    <mergeCell ref="BP25:BS25"/>
    <mergeCell ref="DP24:DS24"/>
    <mergeCell ref="DT24:DW24"/>
    <mergeCell ref="DX24:EA24"/>
    <mergeCell ref="EB24:EE24"/>
    <mergeCell ref="EF24:EI24"/>
    <mergeCell ref="EJ24:EM24"/>
    <mergeCell ref="CR24:CU24"/>
    <mergeCell ref="CV24:CY24"/>
    <mergeCell ref="CZ24:DC24"/>
    <mergeCell ref="DD24:DG24"/>
    <mergeCell ref="DH24:DK24"/>
    <mergeCell ref="DL24:DO24"/>
    <mergeCell ref="BT24:BW24"/>
    <mergeCell ref="BX24:CA24"/>
    <mergeCell ref="CB24:CE24"/>
    <mergeCell ref="CF24:CI24"/>
    <mergeCell ref="CJ24:CM24"/>
    <mergeCell ref="CN24:CQ24"/>
    <mergeCell ref="I24:P24"/>
    <mergeCell ref="Q24:AQ24"/>
    <mergeCell ref="AR24:AY24"/>
    <mergeCell ref="AZ24:BK24"/>
    <mergeCell ref="BL24:BO24"/>
    <mergeCell ref="BP24:BS24"/>
    <mergeCell ref="DP23:DS23"/>
    <mergeCell ref="DT23:DW23"/>
    <mergeCell ref="DX23:EA23"/>
    <mergeCell ref="EB23:EE23"/>
    <mergeCell ref="EF23:EI23"/>
    <mergeCell ref="EJ23:EM23"/>
    <mergeCell ref="CR23:CU23"/>
    <mergeCell ref="CV23:CY23"/>
    <mergeCell ref="CZ23:DC23"/>
    <mergeCell ref="DD23:DG23"/>
    <mergeCell ref="DH23:DK23"/>
    <mergeCell ref="DL23:DO23"/>
    <mergeCell ref="BT23:BW23"/>
    <mergeCell ref="BX23:CA23"/>
    <mergeCell ref="CB23:CE23"/>
    <mergeCell ref="CF23:CI23"/>
    <mergeCell ref="CJ23:CM23"/>
    <mergeCell ref="CN23:CQ23"/>
    <mergeCell ref="I23:P23"/>
    <mergeCell ref="Q23:AQ23"/>
    <mergeCell ref="AR23:AY23"/>
    <mergeCell ref="AZ23:BK23"/>
    <mergeCell ref="BL23:BO23"/>
    <mergeCell ref="BP23:BS23"/>
    <mergeCell ref="DP22:DS22"/>
    <mergeCell ref="DT22:DW22"/>
    <mergeCell ref="DX22:EA22"/>
    <mergeCell ref="EB22:EE22"/>
    <mergeCell ref="EF22:EI22"/>
    <mergeCell ref="EJ22:EM22"/>
    <mergeCell ref="CR22:CU22"/>
    <mergeCell ref="CV22:CY22"/>
    <mergeCell ref="CZ22:DC22"/>
    <mergeCell ref="DD22:DG22"/>
    <mergeCell ref="DH22:DK22"/>
    <mergeCell ref="DL22:DO22"/>
    <mergeCell ref="BT22:BW22"/>
    <mergeCell ref="BX22:CA22"/>
    <mergeCell ref="CB22:CE22"/>
    <mergeCell ref="CF22:CI22"/>
    <mergeCell ref="CJ22:CM22"/>
    <mergeCell ref="CN22:CQ22"/>
    <mergeCell ref="I22:P22"/>
    <mergeCell ref="Q22:AQ22"/>
    <mergeCell ref="AR22:AY22"/>
    <mergeCell ref="AZ22:BK22"/>
    <mergeCell ref="BL22:BO22"/>
    <mergeCell ref="BP22:BS22"/>
    <mergeCell ref="DP21:DS21"/>
    <mergeCell ref="DT21:DW21"/>
    <mergeCell ref="DX21:EA21"/>
    <mergeCell ref="EB21:EE21"/>
    <mergeCell ref="EF21:EI21"/>
    <mergeCell ref="EJ21:EM21"/>
    <mergeCell ref="CR21:CU21"/>
    <mergeCell ref="CV21:CY21"/>
    <mergeCell ref="CZ21:DC21"/>
    <mergeCell ref="DD21:DG21"/>
    <mergeCell ref="DH21:DK21"/>
    <mergeCell ref="DL21:DO21"/>
    <mergeCell ref="BT21:BW21"/>
    <mergeCell ref="BX21:CA21"/>
    <mergeCell ref="CB21:CE21"/>
    <mergeCell ref="CF21:CI21"/>
    <mergeCell ref="CJ21:CM21"/>
    <mergeCell ref="CN21:CQ21"/>
    <mergeCell ref="I21:P21"/>
    <mergeCell ref="Q21:AQ21"/>
    <mergeCell ref="AR21:AY21"/>
    <mergeCell ref="AZ21:BK21"/>
    <mergeCell ref="BL21:BO21"/>
    <mergeCell ref="BP21:BS21"/>
    <mergeCell ref="DP20:DS20"/>
    <mergeCell ref="DT20:DW20"/>
    <mergeCell ref="DX20:EA20"/>
    <mergeCell ref="EB20:EE20"/>
    <mergeCell ref="EF20:EI20"/>
    <mergeCell ref="EJ20:EM20"/>
    <mergeCell ref="CR20:CU20"/>
    <mergeCell ref="CV20:CY20"/>
    <mergeCell ref="CZ20:DC20"/>
    <mergeCell ref="DD20:DG20"/>
    <mergeCell ref="DH20:DK20"/>
    <mergeCell ref="DL20:DO20"/>
    <mergeCell ref="BT20:BW20"/>
    <mergeCell ref="BX20:CA20"/>
    <mergeCell ref="CB20:CE20"/>
    <mergeCell ref="CF20:CI20"/>
    <mergeCell ref="CJ20:CM20"/>
    <mergeCell ref="CN20:CQ20"/>
    <mergeCell ref="I20:P20"/>
    <mergeCell ref="Q20:AQ20"/>
    <mergeCell ref="AR20:AY20"/>
    <mergeCell ref="AZ20:BK20"/>
    <mergeCell ref="BL20:BO20"/>
    <mergeCell ref="BP20:BS20"/>
    <mergeCell ref="DP19:DS19"/>
    <mergeCell ref="DT19:DW19"/>
    <mergeCell ref="DX19:EA19"/>
    <mergeCell ref="EB19:EE19"/>
    <mergeCell ref="EF19:EI19"/>
    <mergeCell ref="EJ19:EM19"/>
    <mergeCell ref="CR19:CU19"/>
    <mergeCell ref="CV19:CY19"/>
    <mergeCell ref="CZ19:DC19"/>
    <mergeCell ref="DD19:DG19"/>
    <mergeCell ref="DH19:DK19"/>
    <mergeCell ref="DL19:DO19"/>
    <mergeCell ref="BT19:BW19"/>
    <mergeCell ref="BX19:CA19"/>
    <mergeCell ref="CB19:CE19"/>
    <mergeCell ref="CF19:CI19"/>
    <mergeCell ref="CJ19:CM19"/>
    <mergeCell ref="CN19:CQ19"/>
    <mergeCell ref="I19:P19"/>
    <mergeCell ref="Q19:AQ19"/>
    <mergeCell ref="AR19:AY19"/>
    <mergeCell ref="AZ19:BK19"/>
    <mergeCell ref="BL19:BO19"/>
    <mergeCell ref="BP19:BS19"/>
    <mergeCell ref="DP18:DS18"/>
    <mergeCell ref="DT18:DW18"/>
    <mergeCell ref="DX18:EA18"/>
    <mergeCell ref="EB18:EE18"/>
    <mergeCell ref="EF18:EI18"/>
    <mergeCell ref="EJ18:EM18"/>
    <mergeCell ref="CR18:CU18"/>
    <mergeCell ref="CV18:CY18"/>
    <mergeCell ref="CZ18:DC18"/>
    <mergeCell ref="DD18:DG18"/>
    <mergeCell ref="DH18:DK18"/>
    <mergeCell ref="DL18:DO18"/>
    <mergeCell ref="BT18:BW18"/>
    <mergeCell ref="BX18:CA18"/>
    <mergeCell ref="CB18:CE18"/>
    <mergeCell ref="CF18:CI18"/>
    <mergeCell ref="CJ18:CM18"/>
    <mergeCell ref="CN18:CQ18"/>
    <mergeCell ref="I18:P18"/>
    <mergeCell ref="Q18:AQ18"/>
    <mergeCell ref="AR18:AY18"/>
    <mergeCell ref="AZ18:BK18"/>
    <mergeCell ref="BL18:BO18"/>
    <mergeCell ref="BP18:BS18"/>
    <mergeCell ref="DP17:DS17"/>
    <mergeCell ref="DT17:DW17"/>
    <mergeCell ref="DX17:EA17"/>
    <mergeCell ref="EB17:EE17"/>
    <mergeCell ref="EF17:EI17"/>
    <mergeCell ref="EJ17:EM17"/>
    <mergeCell ref="CR17:CU17"/>
    <mergeCell ref="CV17:CY17"/>
    <mergeCell ref="CZ17:DC17"/>
    <mergeCell ref="DD17:DG17"/>
    <mergeCell ref="DH17:DK17"/>
    <mergeCell ref="DL17:DO17"/>
    <mergeCell ref="BT17:BW17"/>
    <mergeCell ref="BX17:CA17"/>
    <mergeCell ref="CB17:CE17"/>
    <mergeCell ref="CF17:CI17"/>
    <mergeCell ref="CJ17:CM17"/>
    <mergeCell ref="CN17:CQ17"/>
    <mergeCell ref="I17:P17"/>
    <mergeCell ref="Q17:AQ17"/>
    <mergeCell ref="AR17:AY17"/>
    <mergeCell ref="AZ17:BK17"/>
    <mergeCell ref="BL17:BO17"/>
    <mergeCell ref="BP17:BS17"/>
    <mergeCell ref="DP16:DS16"/>
    <mergeCell ref="DT16:DW16"/>
    <mergeCell ref="DX16:EA16"/>
    <mergeCell ref="EB16:EE16"/>
    <mergeCell ref="EF16:EI16"/>
    <mergeCell ref="EJ16:EM16"/>
    <mergeCell ref="CR16:CU16"/>
    <mergeCell ref="CV16:CY16"/>
    <mergeCell ref="CZ16:DC16"/>
    <mergeCell ref="DD16:DG16"/>
    <mergeCell ref="DH16:DK16"/>
    <mergeCell ref="DL16:DO16"/>
    <mergeCell ref="BT16:BW16"/>
    <mergeCell ref="BX16:CA16"/>
    <mergeCell ref="CB16:CE16"/>
    <mergeCell ref="CF16:CI16"/>
    <mergeCell ref="CJ16:CM16"/>
    <mergeCell ref="CN16:CQ16"/>
    <mergeCell ref="I16:P16"/>
    <mergeCell ref="Q16:AQ16"/>
    <mergeCell ref="AR16:AY16"/>
    <mergeCell ref="AZ16:BK16"/>
    <mergeCell ref="BL16:BO16"/>
    <mergeCell ref="BP16:BS16"/>
    <mergeCell ref="DP15:DS15"/>
    <mergeCell ref="DT15:DW15"/>
    <mergeCell ref="DX15:EA15"/>
    <mergeCell ref="EB15:EE15"/>
    <mergeCell ref="EF15:EI15"/>
    <mergeCell ref="EJ15:EM15"/>
    <mergeCell ref="CR15:CU15"/>
    <mergeCell ref="CV15:CY15"/>
    <mergeCell ref="CZ15:DC15"/>
    <mergeCell ref="DD15:DG15"/>
    <mergeCell ref="DH15:DK15"/>
    <mergeCell ref="DL15:DO15"/>
    <mergeCell ref="BT15:BW15"/>
    <mergeCell ref="BX15:CA15"/>
    <mergeCell ref="CB15:CE15"/>
    <mergeCell ref="CF15:CI15"/>
    <mergeCell ref="CJ15:CM15"/>
    <mergeCell ref="CN15:CQ15"/>
    <mergeCell ref="I15:P15"/>
    <mergeCell ref="Q15:AQ15"/>
    <mergeCell ref="AR15:AY15"/>
    <mergeCell ref="AZ15:BK15"/>
    <mergeCell ref="BL15:BO15"/>
    <mergeCell ref="BP15:BS15"/>
    <mergeCell ref="DP14:DS14"/>
    <mergeCell ref="DT14:DW14"/>
    <mergeCell ref="DX14:EA14"/>
    <mergeCell ref="EB14:EE14"/>
    <mergeCell ref="EF14:EI14"/>
    <mergeCell ref="EJ14:EM14"/>
    <mergeCell ref="CR14:CU14"/>
    <mergeCell ref="CV14:CY14"/>
    <mergeCell ref="CZ14:DC14"/>
    <mergeCell ref="DD14:DG14"/>
    <mergeCell ref="DH14:DK14"/>
    <mergeCell ref="DL14:DO14"/>
    <mergeCell ref="BT14:BW14"/>
    <mergeCell ref="BX14:CA14"/>
    <mergeCell ref="CB14:CE14"/>
    <mergeCell ref="CF14:CI14"/>
    <mergeCell ref="CJ14:CM14"/>
    <mergeCell ref="CN14:CQ14"/>
    <mergeCell ref="I14:P14"/>
    <mergeCell ref="Q14:AQ14"/>
    <mergeCell ref="AR14:AY14"/>
    <mergeCell ref="AZ14:BK14"/>
    <mergeCell ref="BL14:BO14"/>
    <mergeCell ref="BP14:BS14"/>
    <mergeCell ref="DP13:DS13"/>
    <mergeCell ref="DT13:DW13"/>
    <mergeCell ref="DX13:EA13"/>
    <mergeCell ref="EB13:EE13"/>
    <mergeCell ref="EF13:EI13"/>
    <mergeCell ref="EJ13:EM13"/>
    <mergeCell ref="CR13:CU13"/>
    <mergeCell ref="CV13:CY13"/>
    <mergeCell ref="CZ13:DC13"/>
    <mergeCell ref="DD13:DG13"/>
    <mergeCell ref="DH13:DK13"/>
    <mergeCell ref="DL13:DO13"/>
    <mergeCell ref="BT13:BW13"/>
    <mergeCell ref="BX13:CA13"/>
    <mergeCell ref="CB13:CE13"/>
    <mergeCell ref="CF13:CI13"/>
    <mergeCell ref="CJ13:CM13"/>
    <mergeCell ref="CN13:CQ13"/>
    <mergeCell ref="I13:P13"/>
    <mergeCell ref="Q13:AQ13"/>
    <mergeCell ref="AR13:AY13"/>
    <mergeCell ref="AZ13:BK13"/>
    <mergeCell ref="BL13:BO13"/>
    <mergeCell ref="BP13:BS13"/>
    <mergeCell ref="DP12:DS12"/>
    <mergeCell ref="DT12:DW12"/>
    <mergeCell ref="DX12:EA12"/>
    <mergeCell ref="EB12:EE12"/>
    <mergeCell ref="EF12:EI12"/>
    <mergeCell ref="EJ12:EM12"/>
    <mergeCell ref="CR12:CU12"/>
    <mergeCell ref="CV12:CY12"/>
    <mergeCell ref="CZ12:DC12"/>
    <mergeCell ref="DD12:DG12"/>
    <mergeCell ref="DH12:DK12"/>
    <mergeCell ref="DL12:DO12"/>
    <mergeCell ref="BT12:BW12"/>
    <mergeCell ref="BX12:CA12"/>
    <mergeCell ref="CB12:CE12"/>
    <mergeCell ref="CF12:CI12"/>
    <mergeCell ref="CJ12:CM12"/>
    <mergeCell ref="CN12:CQ12"/>
    <mergeCell ref="I12:P12"/>
    <mergeCell ref="Q12:AQ12"/>
    <mergeCell ref="AR12:AY12"/>
    <mergeCell ref="AZ12:BK12"/>
    <mergeCell ref="BL12:BO12"/>
    <mergeCell ref="BP12:BS12"/>
    <mergeCell ref="DP11:DS11"/>
    <mergeCell ref="DT11:DW11"/>
    <mergeCell ref="DX11:EA11"/>
    <mergeCell ref="EB11:EE11"/>
    <mergeCell ref="EF11:EI11"/>
    <mergeCell ref="EJ11:EM11"/>
    <mergeCell ref="CR11:CU11"/>
    <mergeCell ref="CV11:CY11"/>
    <mergeCell ref="CZ11:DC11"/>
    <mergeCell ref="DD11:DG11"/>
    <mergeCell ref="DH11:DK11"/>
    <mergeCell ref="DL11:DO11"/>
    <mergeCell ref="CB11:CE11"/>
    <mergeCell ref="CF11:CI11"/>
    <mergeCell ref="CJ11:CM11"/>
    <mergeCell ref="CN11:CQ11"/>
    <mergeCell ref="I11:P11"/>
    <mergeCell ref="Q11:AQ11"/>
    <mergeCell ref="AR11:AY11"/>
    <mergeCell ref="AZ11:BK11"/>
    <mergeCell ref="BL11:BO11"/>
    <mergeCell ref="BP11:BS11"/>
    <mergeCell ref="DP10:DS10"/>
    <mergeCell ref="DT10:DW10"/>
    <mergeCell ref="DX10:EA10"/>
    <mergeCell ref="EB10:EE10"/>
    <mergeCell ref="EF10:EI10"/>
    <mergeCell ref="EJ10:EM10"/>
    <mergeCell ref="CR10:CU10"/>
    <mergeCell ref="CV10:CY10"/>
    <mergeCell ref="CZ10:DC10"/>
    <mergeCell ref="DD10:DG10"/>
    <mergeCell ref="DH10:DK10"/>
    <mergeCell ref="DL10:DO10"/>
    <mergeCell ref="A10:D39"/>
    <mergeCell ref="I10:P10"/>
    <mergeCell ref="Q10:AQ10"/>
    <mergeCell ref="AR10:AY10"/>
    <mergeCell ref="AZ10:BK10"/>
    <mergeCell ref="BL10:BO10"/>
    <mergeCell ref="BP10:BS10"/>
    <mergeCell ref="DH7:DK9"/>
    <mergeCell ref="DL7:DO9"/>
    <mergeCell ref="CJ7:CM9"/>
    <mergeCell ref="CN7:CQ9"/>
    <mergeCell ref="CR7:CU9"/>
    <mergeCell ref="CV7:CY9"/>
    <mergeCell ref="CZ7:DC9"/>
    <mergeCell ref="DD7:DG9"/>
    <mergeCell ref="BT10:BW10"/>
    <mergeCell ref="BX10:CA10"/>
    <mergeCell ref="CB10:CE10"/>
    <mergeCell ref="CF10:CI10"/>
    <mergeCell ref="CJ10:CM10"/>
    <mergeCell ref="CN10:CQ10"/>
    <mergeCell ref="BE8:BK9"/>
    <mergeCell ref="BT11:BW11"/>
    <mergeCell ref="BX11:CA11"/>
    <mergeCell ref="EN4:EN9"/>
    <mergeCell ref="E7:H9"/>
    <mergeCell ref="I7:P9"/>
    <mergeCell ref="Q7:AQ9"/>
    <mergeCell ref="AR7:AY9"/>
    <mergeCell ref="BL7:BO9"/>
    <mergeCell ref="BP7:BS9"/>
    <mergeCell ref="BT7:BW9"/>
    <mergeCell ref="BX7:CA9"/>
    <mergeCell ref="CB7:CE9"/>
    <mergeCell ref="EF7:EI9"/>
    <mergeCell ref="EJ7:EM9"/>
    <mergeCell ref="DP7:DS9"/>
    <mergeCell ref="DT7:DW9"/>
    <mergeCell ref="DX7:EA9"/>
    <mergeCell ref="EB7:EE9"/>
    <mergeCell ref="A1:N1"/>
    <mergeCell ref="O1:AP1"/>
    <mergeCell ref="AT1:BG1"/>
    <mergeCell ref="BH1:CF1"/>
    <mergeCell ref="A2:EM3"/>
    <mergeCell ref="I4:AQ6"/>
    <mergeCell ref="AZ4:BA6"/>
    <mergeCell ref="BB4:BK7"/>
    <mergeCell ref="BL4:EM6"/>
    <mergeCell ref="CF7:CI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37:H37"/>
    <mergeCell ref="E38:H38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</mergeCells>
  <phoneticPr fontId="4"/>
  <dataValidations count="1">
    <dataValidation imeMode="halfAlpha" allowBlank="1" showInputMessage="1" showErrorMessage="1" sqref="AZ10:BK39 EN10:EN38"/>
  </dataValidations>
  <pageMargins left="0.7" right="0.7" top="0.75" bottom="0.75" header="0.3" footer="0.3"/>
  <pageSetup paperSize="9" scale="85" orientation="landscape" r:id="rId1"/>
  <headerFooter>
    <oddHeader>&amp;R(様式2-1)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'（選択リスト）'!$B$3</xm:f>
          </x14:formula1>
          <xm:sqref>I10:P38 BL10:EM39</xm:sqref>
        </x14:dataValidation>
        <x14:dataValidation type="list" allowBlank="1" showInputMessage="1" showErrorMessage="1">
          <x14:formula1>
            <xm:f>'（選択リスト）'!$D$3:$D$4</xm:f>
          </x14:formula1>
          <xm:sqref>AR10:AY38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1"/>
  <sheetViews>
    <sheetView view="pageBreakPreview" zoomScale="130" zoomScaleNormal="100" zoomScaleSheetLayoutView="130" workbookViewId="0">
      <selection activeCell="C67" sqref="C67:GD72"/>
    </sheetView>
  </sheetViews>
  <sheetFormatPr defaultColWidth="9" defaultRowHeight="12"/>
  <cols>
    <col min="1" max="88" width="0.875" style="97" customWidth="1"/>
    <col min="89" max="89" width="0.875" style="100" customWidth="1"/>
    <col min="90" max="141" width="0.875" style="97" customWidth="1"/>
    <col min="142" max="216" width="0.875" style="253" customWidth="1"/>
    <col min="217" max="225" width="9" style="253"/>
    <col min="226" max="16384" width="9" style="97"/>
  </cols>
  <sheetData>
    <row r="1" spans="1:225">
      <c r="A1" s="94" t="s">
        <v>157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559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1"/>
      <c r="AU1" s="69"/>
      <c r="AV1" s="69"/>
      <c r="AW1" s="70"/>
      <c r="AX1" s="70"/>
      <c r="AY1" s="94" t="s">
        <v>158</v>
      </c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6"/>
      <c r="BN1" s="559" t="str">
        <f>'様式1(共通様式)'!AH3</f>
        <v>工:      　　コ:      　　物:</v>
      </c>
      <c r="BO1" s="560"/>
      <c r="BP1" s="560"/>
      <c r="BQ1" s="560"/>
      <c r="BR1" s="560"/>
      <c r="BS1" s="560"/>
      <c r="BT1" s="560"/>
      <c r="BU1" s="560"/>
      <c r="BV1" s="560"/>
      <c r="BW1" s="560"/>
      <c r="BX1" s="560"/>
      <c r="BY1" s="560"/>
      <c r="BZ1" s="560"/>
      <c r="CA1" s="560"/>
      <c r="CB1" s="560"/>
      <c r="CC1" s="560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0"/>
      <c r="CP1" s="560"/>
      <c r="CQ1" s="560"/>
      <c r="CR1" s="560"/>
      <c r="CS1" s="560"/>
      <c r="CT1" s="560"/>
      <c r="CU1" s="560"/>
      <c r="CV1" s="560"/>
      <c r="CW1" s="561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559">
        <v>1</v>
      </c>
      <c r="DU1" s="560"/>
      <c r="DV1" s="560"/>
      <c r="DW1" s="561"/>
      <c r="DX1" s="562" t="s">
        <v>159</v>
      </c>
      <c r="DY1" s="562"/>
      <c r="DZ1" s="562"/>
      <c r="EA1" s="562"/>
      <c r="EB1" s="559">
        <v>1</v>
      </c>
      <c r="EC1" s="560"/>
      <c r="ED1" s="560"/>
      <c r="EE1" s="561"/>
      <c r="EF1" s="562" t="s">
        <v>160</v>
      </c>
      <c r="EG1" s="562"/>
      <c r="EH1" s="562"/>
      <c r="EI1" s="562"/>
      <c r="EJ1" s="70"/>
      <c r="EK1" s="70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FM1" s="252"/>
      <c r="FN1" s="252"/>
      <c r="FO1" s="252"/>
      <c r="FP1" s="252"/>
      <c r="FQ1" s="252"/>
      <c r="FR1" s="252"/>
    </row>
    <row r="2" spans="1:225">
      <c r="A2" s="70"/>
      <c r="B2" s="70"/>
      <c r="C2" s="70"/>
      <c r="D2" s="70"/>
      <c r="E2" s="70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</row>
    <row r="3" spans="1:225" ht="12" customHeight="1">
      <c r="A3" s="443" t="s">
        <v>161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3"/>
      <c r="BV3" s="443"/>
      <c r="BW3" s="443"/>
      <c r="BX3" s="443"/>
      <c r="BY3" s="443"/>
      <c r="BZ3" s="443"/>
      <c r="CA3" s="443"/>
      <c r="CB3" s="443"/>
      <c r="CC3" s="443"/>
      <c r="CD3" s="443"/>
      <c r="CE3" s="443"/>
      <c r="CF3" s="443"/>
      <c r="CG3" s="443"/>
      <c r="CH3" s="443"/>
      <c r="CI3" s="443"/>
      <c r="CJ3" s="443"/>
      <c r="CK3" s="443"/>
      <c r="CL3" s="443"/>
      <c r="CM3" s="443"/>
      <c r="CN3" s="443"/>
      <c r="CO3" s="443"/>
      <c r="CP3" s="443"/>
      <c r="CQ3" s="443"/>
      <c r="CR3" s="443"/>
      <c r="CS3" s="443"/>
      <c r="CT3" s="443"/>
      <c r="CU3" s="443"/>
      <c r="CV3" s="443"/>
      <c r="CW3" s="443"/>
      <c r="CX3" s="443"/>
      <c r="CY3" s="443"/>
      <c r="CZ3" s="443"/>
      <c r="DA3" s="443"/>
      <c r="DB3" s="443"/>
      <c r="DC3" s="443"/>
      <c r="DD3" s="443"/>
      <c r="DE3" s="443"/>
      <c r="DF3" s="443"/>
      <c r="DG3" s="443"/>
      <c r="DH3" s="443"/>
      <c r="DI3" s="443"/>
      <c r="DJ3" s="443"/>
      <c r="DK3" s="443"/>
      <c r="DL3" s="443"/>
      <c r="DM3" s="443"/>
      <c r="DN3" s="443"/>
      <c r="DO3" s="443"/>
      <c r="DP3" s="443"/>
      <c r="DQ3" s="443"/>
      <c r="DR3" s="443"/>
      <c r="DS3" s="443"/>
      <c r="DT3" s="443"/>
      <c r="DU3" s="443"/>
      <c r="DV3" s="443"/>
      <c r="DW3" s="443"/>
      <c r="DX3" s="443"/>
      <c r="DY3" s="443"/>
      <c r="DZ3" s="443"/>
      <c r="EA3" s="443"/>
      <c r="EB3" s="443"/>
      <c r="EC3" s="443"/>
      <c r="ED3" s="443"/>
      <c r="EE3" s="443"/>
      <c r="EF3" s="443"/>
      <c r="EG3" s="443"/>
      <c r="EH3" s="443"/>
      <c r="EI3" s="443"/>
      <c r="EJ3" s="443"/>
      <c r="EK3" s="23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</row>
    <row r="4" spans="1:225" ht="12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3"/>
      <c r="BT4" s="443"/>
      <c r="BU4" s="443"/>
      <c r="BV4" s="443"/>
      <c r="BW4" s="443"/>
      <c r="BX4" s="443"/>
      <c r="BY4" s="443"/>
      <c r="BZ4" s="443"/>
      <c r="CA4" s="443"/>
      <c r="CB4" s="443"/>
      <c r="CC4" s="443"/>
      <c r="CD4" s="443"/>
      <c r="CE4" s="443"/>
      <c r="CF4" s="443"/>
      <c r="CG4" s="443"/>
      <c r="CH4" s="443"/>
      <c r="CI4" s="443"/>
      <c r="CJ4" s="443"/>
      <c r="CK4" s="443"/>
      <c r="CL4" s="443"/>
      <c r="CM4" s="443"/>
      <c r="CN4" s="443"/>
      <c r="CO4" s="443"/>
      <c r="CP4" s="443"/>
      <c r="CQ4" s="443"/>
      <c r="CR4" s="443"/>
      <c r="CS4" s="443"/>
      <c r="CT4" s="443"/>
      <c r="CU4" s="443"/>
      <c r="CV4" s="443"/>
      <c r="CW4" s="443"/>
      <c r="CX4" s="443"/>
      <c r="CY4" s="443"/>
      <c r="CZ4" s="443"/>
      <c r="DA4" s="443"/>
      <c r="DB4" s="443"/>
      <c r="DC4" s="443"/>
      <c r="DD4" s="443"/>
      <c r="DE4" s="443"/>
      <c r="DF4" s="443"/>
      <c r="DG4" s="443"/>
      <c r="DH4" s="443"/>
      <c r="DI4" s="443"/>
      <c r="DJ4" s="443"/>
      <c r="DK4" s="443"/>
      <c r="DL4" s="443"/>
      <c r="DM4" s="443"/>
      <c r="DN4" s="443"/>
      <c r="DO4" s="443"/>
      <c r="DP4" s="443"/>
      <c r="DQ4" s="443"/>
      <c r="DR4" s="443"/>
      <c r="DS4" s="443"/>
      <c r="DT4" s="443"/>
      <c r="DU4" s="443"/>
      <c r="DV4" s="443"/>
      <c r="DW4" s="443"/>
      <c r="DX4" s="443"/>
      <c r="DY4" s="443"/>
      <c r="DZ4" s="443"/>
      <c r="EA4" s="443"/>
      <c r="EB4" s="443"/>
      <c r="EC4" s="443"/>
      <c r="ED4" s="443"/>
      <c r="EE4" s="443"/>
      <c r="EF4" s="443"/>
      <c r="EG4" s="443"/>
      <c r="EH4" s="443"/>
      <c r="EI4" s="443"/>
      <c r="EJ4" s="443"/>
      <c r="EK4" s="23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</row>
    <row r="5" spans="1:225" s="100" customFormat="1" ht="21">
      <c r="A5" s="436">
        <v>25</v>
      </c>
      <c r="B5" s="437"/>
      <c r="C5" s="438"/>
      <c r="D5" s="98"/>
      <c r="E5" s="70" t="s">
        <v>162</v>
      </c>
      <c r="F5" s="70"/>
      <c r="G5" s="70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9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</row>
    <row r="6" spans="1:225" ht="12.75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69"/>
      <c r="DY6" s="69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</row>
    <row r="7" spans="1:225" ht="15" customHeight="1">
      <c r="A7" s="101"/>
      <c r="B7" s="563" t="s">
        <v>163</v>
      </c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102"/>
      <c r="AU7" s="102"/>
      <c r="AV7" s="102"/>
      <c r="AW7" s="565" t="s">
        <v>164</v>
      </c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66"/>
      <c r="BY7" s="565" t="s">
        <v>165</v>
      </c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510"/>
      <c r="CM7" s="510"/>
      <c r="CN7" s="510"/>
      <c r="CO7" s="510"/>
      <c r="CP7" s="510"/>
      <c r="CQ7" s="510"/>
      <c r="CR7" s="510"/>
      <c r="CS7" s="510"/>
      <c r="CT7" s="510"/>
      <c r="CU7" s="510"/>
      <c r="CV7" s="510"/>
      <c r="CW7" s="510"/>
      <c r="CX7" s="510"/>
      <c r="CY7" s="510"/>
      <c r="CZ7" s="566"/>
      <c r="DA7" s="103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5"/>
      <c r="EK7" s="70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  <c r="FL7" s="252"/>
      <c r="FM7" s="252"/>
      <c r="FN7" s="252"/>
      <c r="FO7" s="252"/>
      <c r="FP7" s="252"/>
      <c r="FQ7" s="252"/>
      <c r="FR7" s="252"/>
    </row>
    <row r="8" spans="1:225" ht="15" customHeight="1">
      <c r="A8" s="106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69"/>
      <c r="AU8" s="69"/>
      <c r="AV8" s="69"/>
      <c r="AW8" s="212"/>
      <c r="AX8" s="567"/>
      <c r="AY8" s="568"/>
      <c r="AZ8" s="569"/>
      <c r="BA8" s="568" t="s">
        <v>8</v>
      </c>
      <c r="BB8" s="569"/>
      <c r="BC8" s="567"/>
      <c r="BD8" s="568"/>
      <c r="BE8" s="569"/>
      <c r="BF8" s="570" t="s">
        <v>166</v>
      </c>
      <c r="BG8" s="571"/>
      <c r="BH8" s="571"/>
      <c r="BI8" s="571"/>
      <c r="BJ8" s="571"/>
      <c r="BK8" s="213"/>
      <c r="BL8" s="567"/>
      <c r="BM8" s="568"/>
      <c r="BN8" s="569"/>
      <c r="BO8" s="568" t="s">
        <v>8</v>
      </c>
      <c r="BP8" s="569"/>
      <c r="BQ8" s="567"/>
      <c r="BR8" s="568"/>
      <c r="BS8" s="569"/>
      <c r="BT8" s="570" t="s">
        <v>166</v>
      </c>
      <c r="BU8" s="571"/>
      <c r="BV8" s="571"/>
      <c r="BW8" s="571"/>
      <c r="BX8" s="576"/>
      <c r="BY8" s="212"/>
      <c r="BZ8" s="567"/>
      <c r="CA8" s="568"/>
      <c r="CB8" s="569"/>
      <c r="CC8" s="568" t="s">
        <v>8</v>
      </c>
      <c r="CD8" s="569"/>
      <c r="CE8" s="567"/>
      <c r="CF8" s="568"/>
      <c r="CG8" s="569"/>
      <c r="CH8" s="570" t="s">
        <v>166</v>
      </c>
      <c r="CI8" s="571"/>
      <c r="CJ8" s="571"/>
      <c r="CK8" s="571"/>
      <c r="CL8" s="571"/>
      <c r="CM8" s="213"/>
      <c r="CN8" s="567"/>
      <c r="CO8" s="568"/>
      <c r="CP8" s="569"/>
      <c r="CQ8" s="568" t="s">
        <v>8</v>
      </c>
      <c r="CR8" s="569"/>
      <c r="CS8" s="567"/>
      <c r="CT8" s="568"/>
      <c r="CU8" s="569"/>
      <c r="CV8" s="570" t="s">
        <v>166</v>
      </c>
      <c r="CW8" s="571"/>
      <c r="CX8" s="571"/>
      <c r="CY8" s="571"/>
      <c r="CZ8" s="576"/>
      <c r="DA8" s="107"/>
      <c r="DB8" s="108"/>
      <c r="DC8" s="108"/>
      <c r="DD8" s="108"/>
      <c r="DE8" s="108"/>
      <c r="DF8" s="109" t="s">
        <v>167</v>
      </c>
      <c r="DG8" s="108"/>
      <c r="DH8" s="108"/>
      <c r="DI8" s="108"/>
      <c r="DJ8" s="109" t="s">
        <v>168</v>
      </c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10"/>
      <c r="EK8" s="70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</row>
    <row r="9" spans="1:225" ht="15" customHeight="1">
      <c r="A9" s="577" t="s">
        <v>169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9"/>
      <c r="AM9" s="580" t="s">
        <v>170</v>
      </c>
      <c r="AN9" s="578"/>
      <c r="AO9" s="578"/>
      <c r="AP9" s="578"/>
      <c r="AQ9" s="578"/>
      <c r="AR9" s="578"/>
      <c r="AS9" s="578"/>
      <c r="AT9" s="578"/>
      <c r="AU9" s="578"/>
      <c r="AV9" s="581"/>
      <c r="AW9" s="214"/>
      <c r="AX9" s="572"/>
      <c r="AY9" s="573"/>
      <c r="AZ9" s="574"/>
      <c r="BA9" s="582" t="s">
        <v>8</v>
      </c>
      <c r="BB9" s="583"/>
      <c r="BC9" s="572"/>
      <c r="BD9" s="573"/>
      <c r="BE9" s="574"/>
      <c r="BF9" s="575" t="s">
        <v>171</v>
      </c>
      <c r="BG9" s="575"/>
      <c r="BH9" s="575"/>
      <c r="BI9" s="575"/>
      <c r="BJ9" s="575"/>
      <c r="BK9" s="215"/>
      <c r="BL9" s="572"/>
      <c r="BM9" s="573"/>
      <c r="BN9" s="574"/>
      <c r="BO9" s="582" t="s">
        <v>8</v>
      </c>
      <c r="BP9" s="583"/>
      <c r="BQ9" s="572"/>
      <c r="BR9" s="573"/>
      <c r="BS9" s="574"/>
      <c r="BT9" s="575" t="s">
        <v>171</v>
      </c>
      <c r="BU9" s="575"/>
      <c r="BV9" s="575"/>
      <c r="BW9" s="575"/>
      <c r="BX9" s="575"/>
      <c r="BY9" s="214"/>
      <c r="BZ9" s="572"/>
      <c r="CA9" s="573"/>
      <c r="CB9" s="574"/>
      <c r="CC9" s="582" t="s">
        <v>8</v>
      </c>
      <c r="CD9" s="583"/>
      <c r="CE9" s="572"/>
      <c r="CF9" s="573"/>
      <c r="CG9" s="574"/>
      <c r="CH9" s="575" t="s">
        <v>171</v>
      </c>
      <c r="CI9" s="575"/>
      <c r="CJ9" s="575"/>
      <c r="CK9" s="575"/>
      <c r="CL9" s="575"/>
      <c r="CM9" s="215"/>
      <c r="CN9" s="572"/>
      <c r="CO9" s="573"/>
      <c r="CP9" s="574"/>
      <c r="CQ9" s="582" t="s">
        <v>8</v>
      </c>
      <c r="CR9" s="583"/>
      <c r="CS9" s="572"/>
      <c r="CT9" s="573"/>
      <c r="CU9" s="574"/>
      <c r="CV9" s="575" t="s">
        <v>171</v>
      </c>
      <c r="CW9" s="575"/>
      <c r="CX9" s="575"/>
      <c r="CY9" s="575"/>
      <c r="CZ9" s="575"/>
      <c r="DA9" s="107"/>
      <c r="DB9" s="108"/>
      <c r="DC9" s="108"/>
      <c r="DD9" s="108"/>
      <c r="DE9" s="108"/>
      <c r="DF9" s="108"/>
      <c r="DG9" s="108"/>
      <c r="DH9" s="108"/>
      <c r="DI9" s="108"/>
      <c r="DJ9" s="109" t="s">
        <v>172</v>
      </c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10"/>
      <c r="EK9" s="70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</row>
    <row r="10" spans="1:225" ht="15" customHeight="1" thickBot="1">
      <c r="A10" s="496"/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4"/>
      <c r="AM10" s="465"/>
      <c r="AN10" s="466"/>
      <c r="AO10" s="466"/>
      <c r="AP10" s="466"/>
      <c r="AQ10" s="466"/>
      <c r="AR10" s="466"/>
      <c r="AS10" s="466"/>
      <c r="AT10" s="466"/>
      <c r="AU10" s="466"/>
      <c r="AV10" s="499"/>
      <c r="AW10" s="111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3" t="s">
        <v>123</v>
      </c>
      <c r="BJ10" s="216"/>
      <c r="BK10" s="217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3" t="s">
        <v>123</v>
      </c>
      <c r="BX10" s="114"/>
      <c r="BY10" s="111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3" t="s">
        <v>123</v>
      </c>
      <c r="CL10" s="216"/>
      <c r="CM10" s="217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3" t="s">
        <v>123</v>
      </c>
      <c r="CZ10" s="114"/>
      <c r="DA10" s="111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3" t="s">
        <v>123</v>
      </c>
      <c r="EJ10" s="114"/>
      <c r="EK10" s="70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HI10" s="254"/>
    </row>
    <row r="11" spans="1:225" ht="15.75" customHeight="1">
      <c r="A11" s="587" t="str">
        <f>IF(AM11="","",VLOOKUP(AM11,'（選択リスト）'!$L$3:$M$59,2,0))</f>
        <v/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9"/>
      <c r="AN11" s="590"/>
      <c r="AO11" s="590"/>
      <c r="AP11" s="590"/>
      <c r="AQ11" s="590"/>
      <c r="AR11" s="590"/>
      <c r="AS11" s="590"/>
      <c r="AT11" s="590"/>
      <c r="AU11" s="590"/>
      <c r="AV11" s="591"/>
      <c r="AW11" s="592"/>
      <c r="AX11" s="593"/>
      <c r="AY11" s="593"/>
      <c r="AZ11" s="593"/>
      <c r="BA11" s="593"/>
      <c r="BB11" s="593"/>
      <c r="BC11" s="593"/>
      <c r="BD11" s="593"/>
      <c r="BE11" s="593"/>
      <c r="BF11" s="593"/>
      <c r="BG11" s="593"/>
      <c r="BH11" s="593"/>
      <c r="BI11" s="593"/>
      <c r="BJ11" s="594"/>
      <c r="BK11" s="595"/>
      <c r="BL11" s="593"/>
      <c r="BM11" s="593"/>
      <c r="BN11" s="593"/>
      <c r="BO11" s="593"/>
      <c r="BP11" s="593"/>
      <c r="BQ11" s="593"/>
      <c r="BR11" s="593"/>
      <c r="BS11" s="593"/>
      <c r="BT11" s="593"/>
      <c r="BU11" s="593"/>
      <c r="BV11" s="593"/>
      <c r="BW11" s="593"/>
      <c r="BX11" s="596"/>
      <c r="BY11" s="592"/>
      <c r="BZ11" s="593"/>
      <c r="CA11" s="593"/>
      <c r="CB11" s="593"/>
      <c r="CC11" s="593"/>
      <c r="CD11" s="593"/>
      <c r="CE11" s="593"/>
      <c r="CF11" s="593"/>
      <c r="CG11" s="593"/>
      <c r="CH11" s="593"/>
      <c r="CI11" s="593"/>
      <c r="CJ11" s="593"/>
      <c r="CK11" s="593"/>
      <c r="CL11" s="594"/>
      <c r="CM11" s="595"/>
      <c r="CN11" s="593"/>
      <c r="CO11" s="593"/>
      <c r="CP11" s="593"/>
      <c r="CQ11" s="593"/>
      <c r="CR11" s="593"/>
      <c r="CS11" s="593"/>
      <c r="CT11" s="593"/>
      <c r="CU11" s="593"/>
      <c r="CV11" s="593"/>
      <c r="CW11" s="593"/>
      <c r="CX11" s="593"/>
      <c r="CY11" s="593"/>
      <c r="CZ11" s="596"/>
      <c r="DA11" s="584"/>
      <c r="DB11" s="585"/>
      <c r="DC11" s="585"/>
      <c r="DD11" s="585"/>
      <c r="DE11" s="585"/>
      <c r="DF11" s="585"/>
      <c r="DG11" s="585"/>
      <c r="DH11" s="585"/>
      <c r="DI11" s="585"/>
      <c r="DJ11" s="585"/>
      <c r="DK11" s="585"/>
      <c r="DL11" s="585"/>
      <c r="DM11" s="585"/>
      <c r="DN11" s="585"/>
      <c r="DO11" s="585"/>
      <c r="DP11" s="585"/>
      <c r="DQ11" s="585"/>
      <c r="DR11" s="585"/>
      <c r="DS11" s="585"/>
      <c r="DT11" s="585"/>
      <c r="DU11" s="585"/>
      <c r="DV11" s="585"/>
      <c r="DW11" s="585"/>
      <c r="DX11" s="585"/>
      <c r="DY11" s="585"/>
      <c r="DZ11" s="585"/>
      <c r="EA11" s="585"/>
      <c r="EB11" s="585"/>
      <c r="EC11" s="585"/>
      <c r="ED11" s="585"/>
      <c r="EE11" s="585"/>
      <c r="EF11" s="585"/>
      <c r="EG11" s="585"/>
      <c r="EH11" s="585"/>
      <c r="EI11" s="585"/>
      <c r="EJ11" s="586"/>
      <c r="EK11" s="70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HI11" s="252" t="str">
        <f t="shared" ref="HI11:HI42" si="0">IF(AM11="","",AM11&amp;"，")</f>
        <v/>
      </c>
    </row>
    <row r="12" spans="1:225" ht="15.75" customHeight="1">
      <c r="A12" s="554" t="str">
        <f>IF(AM12="","",VLOOKUP(AM12,'（選択リスト）'!$L$3:$M$59,2,0))</f>
        <v/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6"/>
      <c r="AN12" s="557"/>
      <c r="AO12" s="557"/>
      <c r="AP12" s="557"/>
      <c r="AQ12" s="557"/>
      <c r="AR12" s="557"/>
      <c r="AS12" s="557"/>
      <c r="AT12" s="557"/>
      <c r="AU12" s="557"/>
      <c r="AV12" s="558"/>
      <c r="AW12" s="549"/>
      <c r="AX12" s="547"/>
      <c r="AY12" s="547"/>
      <c r="AZ12" s="547"/>
      <c r="BA12" s="547"/>
      <c r="BB12" s="547"/>
      <c r="BC12" s="547"/>
      <c r="BD12" s="547"/>
      <c r="BE12" s="547"/>
      <c r="BF12" s="547"/>
      <c r="BG12" s="547"/>
      <c r="BH12" s="547"/>
      <c r="BI12" s="547"/>
      <c r="BJ12" s="550"/>
      <c r="BK12" s="546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47"/>
      <c r="BW12" s="547"/>
      <c r="BX12" s="548"/>
      <c r="BY12" s="549"/>
      <c r="BZ12" s="547"/>
      <c r="CA12" s="547"/>
      <c r="CB12" s="547"/>
      <c r="CC12" s="547"/>
      <c r="CD12" s="547"/>
      <c r="CE12" s="547"/>
      <c r="CF12" s="547"/>
      <c r="CG12" s="547"/>
      <c r="CH12" s="547"/>
      <c r="CI12" s="547"/>
      <c r="CJ12" s="547"/>
      <c r="CK12" s="547"/>
      <c r="CL12" s="550"/>
      <c r="CM12" s="546"/>
      <c r="CN12" s="547"/>
      <c r="CO12" s="547"/>
      <c r="CP12" s="547"/>
      <c r="CQ12" s="547"/>
      <c r="CR12" s="547"/>
      <c r="CS12" s="547"/>
      <c r="CT12" s="547"/>
      <c r="CU12" s="547"/>
      <c r="CV12" s="547"/>
      <c r="CW12" s="547"/>
      <c r="CX12" s="547"/>
      <c r="CY12" s="547"/>
      <c r="CZ12" s="548"/>
      <c r="DA12" s="551"/>
      <c r="DB12" s="552"/>
      <c r="DC12" s="552"/>
      <c r="DD12" s="552"/>
      <c r="DE12" s="552"/>
      <c r="DF12" s="552"/>
      <c r="DG12" s="552"/>
      <c r="DH12" s="552"/>
      <c r="DI12" s="552"/>
      <c r="DJ12" s="552"/>
      <c r="DK12" s="552"/>
      <c r="DL12" s="552"/>
      <c r="DM12" s="552"/>
      <c r="DN12" s="552"/>
      <c r="DO12" s="552"/>
      <c r="DP12" s="552"/>
      <c r="DQ12" s="552"/>
      <c r="DR12" s="552"/>
      <c r="DS12" s="552"/>
      <c r="DT12" s="552"/>
      <c r="DU12" s="552"/>
      <c r="DV12" s="552"/>
      <c r="DW12" s="552"/>
      <c r="DX12" s="552"/>
      <c r="DY12" s="552"/>
      <c r="DZ12" s="552"/>
      <c r="EA12" s="552"/>
      <c r="EB12" s="552"/>
      <c r="EC12" s="552"/>
      <c r="ED12" s="552"/>
      <c r="EE12" s="552"/>
      <c r="EF12" s="552"/>
      <c r="EG12" s="552"/>
      <c r="EH12" s="552"/>
      <c r="EI12" s="552"/>
      <c r="EJ12" s="553"/>
      <c r="EK12" s="70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HI12" s="252" t="str">
        <f t="shared" si="0"/>
        <v/>
      </c>
    </row>
    <row r="13" spans="1:225" ht="15.75" customHeight="1">
      <c r="A13" s="554" t="str">
        <f>IF(AM13="","",VLOOKUP(AM13,'（選択リスト）'!$L$3:$M$59,2,0))</f>
        <v/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6"/>
      <c r="AN13" s="557"/>
      <c r="AO13" s="557"/>
      <c r="AP13" s="557"/>
      <c r="AQ13" s="557"/>
      <c r="AR13" s="557"/>
      <c r="AS13" s="557"/>
      <c r="AT13" s="557"/>
      <c r="AU13" s="557"/>
      <c r="AV13" s="558"/>
      <c r="AW13" s="549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50"/>
      <c r="BK13" s="546"/>
      <c r="BL13" s="547"/>
      <c r="BM13" s="547"/>
      <c r="BN13" s="547"/>
      <c r="BO13" s="547"/>
      <c r="BP13" s="547"/>
      <c r="BQ13" s="547"/>
      <c r="BR13" s="547"/>
      <c r="BS13" s="547"/>
      <c r="BT13" s="547"/>
      <c r="BU13" s="547"/>
      <c r="BV13" s="547"/>
      <c r="BW13" s="547"/>
      <c r="BX13" s="548"/>
      <c r="BY13" s="549"/>
      <c r="BZ13" s="547"/>
      <c r="CA13" s="547"/>
      <c r="CB13" s="547"/>
      <c r="CC13" s="547"/>
      <c r="CD13" s="547"/>
      <c r="CE13" s="547"/>
      <c r="CF13" s="547"/>
      <c r="CG13" s="547"/>
      <c r="CH13" s="547"/>
      <c r="CI13" s="547"/>
      <c r="CJ13" s="547"/>
      <c r="CK13" s="547"/>
      <c r="CL13" s="550"/>
      <c r="CM13" s="546"/>
      <c r="CN13" s="547"/>
      <c r="CO13" s="547"/>
      <c r="CP13" s="547"/>
      <c r="CQ13" s="547"/>
      <c r="CR13" s="547"/>
      <c r="CS13" s="547"/>
      <c r="CT13" s="547"/>
      <c r="CU13" s="547"/>
      <c r="CV13" s="547"/>
      <c r="CW13" s="547"/>
      <c r="CX13" s="547"/>
      <c r="CY13" s="547"/>
      <c r="CZ13" s="548"/>
      <c r="DA13" s="551"/>
      <c r="DB13" s="552"/>
      <c r="DC13" s="552"/>
      <c r="DD13" s="552"/>
      <c r="DE13" s="552"/>
      <c r="DF13" s="552"/>
      <c r="DG13" s="552"/>
      <c r="DH13" s="552"/>
      <c r="DI13" s="552"/>
      <c r="DJ13" s="552"/>
      <c r="DK13" s="552"/>
      <c r="DL13" s="552"/>
      <c r="DM13" s="552"/>
      <c r="DN13" s="552"/>
      <c r="DO13" s="552"/>
      <c r="DP13" s="552"/>
      <c r="DQ13" s="552"/>
      <c r="DR13" s="552"/>
      <c r="DS13" s="552"/>
      <c r="DT13" s="552"/>
      <c r="DU13" s="552"/>
      <c r="DV13" s="552"/>
      <c r="DW13" s="552"/>
      <c r="DX13" s="552"/>
      <c r="DY13" s="552"/>
      <c r="DZ13" s="552"/>
      <c r="EA13" s="552"/>
      <c r="EB13" s="552"/>
      <c r="EC13" s="552"/>
      <c r="ED13" s="552"/>
      <c r="EE13" s="552"/>
      <c r="EF13" s="552"/>
      <c r="EG13" s="552"/>
      <c r="EH13" s="552"/>
      <c r="EI13" s="552"/>
      <c r="EJ13" s="553"/>
      <c r="EK13" s="70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HI13" s="252" t="str">
        <f t="shared" si="0"/>
        <v/>
      </c>
    </row>
    <row r="14" spans="1:225" ht="15.75" customHeight="1">
      <c r="A14" s="554" t="str">
        <f>IF(AM14="","",VLOOKUP(AM14,'（選択リスト）'!$L$3:$M$59,2,0))</f>
        <v/>
      </c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6"/>
      <c r="AN14" s="557"/>
      <c r="AO14" s="557"/>
      <c r="AP14" s="557"/>
      <c r="AQ14" s="557"/>
      <c r="AR14" s="557"/>
      <c r="AS14" s="557"/>
      <c r="AT14" s="557"/>
      <c r="AU14" s="557"/>
      <c r="AV14" s="558"/>
      <c r="AW14" s="549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550"/>
      <c r="BK14" s="546"/>
      <c r="BL14" s="547"/>
      <c r="BM14" s="547"/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48"/>
      <c r="BY14" s="549"/>
      <c r="BZ14" s="547"/>
      <c r="CA14" s="547"/>
      <c r="CB14" s="547"/>
      <c r="CC14" s="547"/>
      <c r="CD14" s="547"/>
      <c r="CE14" s="547"/>
      <c r="CF14" s="547"/>
      <c r="CG14" s="547"/>
      <c r="CH14" s="547"/>
      <c r="CI14" s="547"/>
      <c r="CJ14" s="547"/>
      <c r="CK14" s="547"/>
      <c r="CL14" s="550"/>
      <c r="CM14" s="546"/>
      <c r="CN14" s="547"/>
      <c r="CO14" s="547"/>
      <c r="CP14" s="547"/>
      <c r="CQ14" s="547"/>
      <c r="CR14" s="547"/>
      <c r="CS14" s="547"/>
      <c r="CT14" s="547"/>
      <c r="CU14" s="547"/>
      <c r="CV14" s="547"/>
      <c r="CW14" s="547"/>
      <c r="CX14" s="547"/>
      <c r="CY14" s="547"/>
      <c r="CZ14" s="548"/>
      <c r="DA14" s="551"/>
      <c r="DB14" s="552"/>
      <c r="DC14" s="552"/>
      <c r="DD14" s="552"/>
      <c r="DE14" s="552"/>
      <c r="DF14" s="552"/>
      <c r="DG14" s="552"/>
      <c r="DH14" s="552"/>
      <c r="DI14" s="552"/>
      <c r="DJ14" s="552"/>
      <c r="DK14" s="552"/>
      <c r="DL14" s="552"/>
      <c r="DM14" s="552"/>
      <c r="DN14" s="552"/>
      <c r="DO14" s="552"/>
      <c r="DP14" s="552"/>
      <c r="DQ14" s="552"/>
      <c r="DR14" s="552"/>
      <c r="DS14" s="552"/>
      <c r="DT14" s="552"/>
      <c r="DU14" s="552"/>
      <c r="DV14" s="552"/>
      <c r="DW14" s="552"/>
      <c r="DX14" s="552"/>
      <c r="DY14" s="552"/>
      <c r="DZ14" s="552"/>
      <c r="EA14" s="552"/>
      <c r="EB14" s="552"/>
      <c r="EC14" s="552"/>
      <c r="ED14" s="552"/>
      <c r="EE14" s="552"/>
      <c r="EF14" s="552"/>
      <c r="EG14" s="552"/>
      <c r="EH14" s="552"/>
      <c r="EI14" s="552"/>
      <c r="EJ14" s="553"/>
      <c r="EK14" s="70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HI14" s="252" t="str">
        <f t="shared" si="0"/>
        <v/>
      </c>
    </row>
    <row r="15" spans="1:225" ht="15.75" customHeight="1">
      <c r="A15" s="554" t="str">
        <f>IF(AM15="","",VLOOKUP(AM15,'（選択リスト）'!$L$3:$M$59,2,0))</f>
        <v/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6"/>
      <c r="AN15" s="557"/>
      <c r="AO15" s="557"/>
      <c r="AP15" s="557"/>
      <c r="AQ15" s="557"/>
      <c r="AR15" s="557"/>
      <c r="AS15" s="557"/>
      <c r="AT15" s="557"/>
      <c r="AU15" s="557"/>
      <c r="AV15" s="558"/>
      <c r="AW15" s="549"/>
      <c r="AX15" s="547"/>
      <c r="AY15" s="547"/>
      <c r="AZ15" s="547"/>
      <c r="BA15" s="547"/>
      <c r="BB15" s="547"/>
      <c r="BC15" s="547"/>
      <c r="BD15" s="547"/>
      <c r="BE15" s="547"/>
      <c r="BF15" s="547"/>
      <c r="BG15" s="547"/>
      <c r="BH15" s="547"/>
      <c r="BI15" s="547"/>
      <c r="BJ15" s="550"/>
      <c r="BK15" s="546"/>
      <c r="BL15" s="547"/>
      <c r="BM15" s="547"/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8"/>
      <c r="BY15" s="549"/>
      <c r="BZ15" s="547"/>
      <c r="CA15" s="547"/>
      <c r="CB15" s="547"/>
      <c r="CC15" s="547"/>
      <c r="CD15" s="547"/>
      <c r="CE15" s="547"/>
      <c r="CF15" s="547"/>
      <c r="CG15" s="547"/>
      <c r="CH15" s="547"/>
      <c r="CI15" s="547"/>
      <c r="CJ15" s="547"/>
      <c r="CK15" s="547"/>
      <c r="CL15" s="550"/>
      <c r="CM15" s="546"/>
      <c r="CN15" s="547"/>
      <c r="CO15" s="547"/>
      <c r="CP15" s="547"/>
      <c r="CQ15" s="547"/>
      <c r="CR15" s="547"/>
      <c r="CS15" s="547"/>
      <c r="CT15" s="547"/>
      <c r="CU15" s="547"/>
      <c r="CV15" s="547"/>
      <c r="CW15" s="547"/>
      <c r="CX15" s="547"/>
      <c r="CY15" s="547"/>
      <c r="CZ15" s="548"/>
      <c r="DA15" s="551"/>
      <c r="DB15" s="552"/>
      <c r="DC15" s="552"/>
      <c r="DD15" s="552"/>
      <c r="DE15" s="552"/>
      <c r="DF15" s="552"/>
      <c r="DG15" s="552"/>
      <c r="DH15" s="552"/>
      <c r="DI15" s="552"/>
      <c r="DJ15" s="552"/>
      <c r="DK15" s="552"/>
      <c r="DL15" s="552"/>
      <c r="DM15" s="552"/>
      <c r="DN15" s="552"/>
      <c r="DO15" s="552"/>
      <c r="DP15" s="552"/>
      <c r="DQ15" s="552"/>
      <c r="DR15" s="552"/>
      <c r="DS15" s="552"/>
      <c r="DT15" s="552"/>
      <c r="DU15" s="552"/>
      <c r="DV15" s="552"/>
      <c r="DW15" s="552"/>
      <c r="DX15" s="552"/>
      <c r="DY15" s="552"/>
      <c r="DZ15" s="552"/>
      <c r="EA15" s="552"/>
      <c r="EB15" s="552"/>
      <c r="EC15" s="552"/>
      <c r="ED15" s="552"/>
      <c r="EE15" s="552"/>
      <c r="EF15" s="552"/>
      <c r="EG15" s="552"/>
      <c r="EH15" s="552"/>
      <c r="EI15" s="552"/>
      <c r="EJ15" s="553"/>
      <c r="EK15" s="70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HI15" s="252" t="str">
        <f t="shared" si="0"/>
        <v/>
      </c>
    </row>
    <row r="16" spans="1:225" ht="15.75" customHeight="1">
      <c r="A16" s="554" t="str">
        <f>IF(AM16="","",VLOOKUP(AM16,'（選択リスト）'!$L$3:$M$59,2,0))</f>
        <v/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6"/>
      <c r="AN16" s="557"/>
      <c r="AO16" s="557"/>
      <c r="AP16" s="557"/>
      <c r="AQ16" s="557"/>
      <c r="AR16" s="557"/>
      <c r="AS16" s="557"/>
      <c r="AT16" s="557"/>
      <c r="AU16" s="557"/>
      <c r="AV16" s="558"/>
      <c r="AW16" s="549"/>
      <c r="AX16" s="547"/>
      <c r="AY16" s="547"/>
      <c r="AZ16" s="547"/>
      <c r="BA16" s="547"/>
      <c r="BB16" s="547"/>
      <c r="BC16" s="547"/>
      <c r="BD16" s="547"/>
      <c r="BE16" s="547"/>
      <c r="BF16" s="547"/>
      <c r="BG16" s="547"/>
      <c r="BH16" s="547"/>
      <c r="BI16" s="547"/>
      <c r="BJ16" s="550"/>
      <c r="BK16" s="546"/>
      <c r="BL16" s="547"/>
      <c r="BM16" s="547"/>
      <c r="BN16" s="547"/>
      <c r="BO16" s="547"/>
      <c r="BP16" s="547"/>
      <c r="BQ16" s="547"/>
      <c r="BR16" s="547"/>
      <c r="BS16" s="547"/>
      <c r="BT16" s="547"/>
      <c r="BU16" s="547"/>
      <c r="BV16" s="547"/>
      <c r="BW16" s="547"/>
      <c r="BX16" s="548"/>
      <c r="BY16" s="549"/>
      <c r="BZ16" s="547"/>
      <c r="CA16" s="547"/>
      <c r="CB16" s="547"/>
      <c r="CC16" s="547"/>
      <c r="CD16" s="547"/>
      <c r="CE16" s="547"/>
      <c r="CF16" s="547"/>
      <c r="CG16" s="547"/>
      <c r="CH16" s="547"/>
      <c r="CI16" s="547"/>
      <c r="CJ16" s="547"/>
      <c r="CK16" s="547"/>
      <c r="CL16" s="550"/>
      <c r="CM16" s="546"/>
      <c r="CN16" s="547"/>
      <c r="CO16" s="547"/>
      <c r="CP16" s="547"/>
      <c r="CQ16" s="547"/>
      <c r="CR16" s="547"/>
      <c r="CS16" s="547"/>
      <c r="CT16" s="547"/>
      <c r="CU16" s="547"/>
      <c r="CV16" s="547"/>
      <c r="CW16" s="547"/>
      <c r="CX16" s="547"/>
      <c r="CY16" s="547"/>
      <c r="CZ16" s="548"/>
      <c r="DA16" s="551"/>
      <c r="DB16" s="552"/>
      <c r="DC16" s="552"/>
      <c r="DD16" s="552"/>
      <c r="DE16" s="552"/>
      <c r="DF16" s="552"/>
      <c r="DG16" s="552"/>
      <c r="DH16" s="552"/>
      <c r="DI16" s="552"/>
      <c r="DJ16" s="552"/>
      <c r="DK16" s="552"/>
      <c r="DL16" s="552"/>
      <c r="DM16" s="552"/>
      <c r="DN16" s="552"/>
      <c r="DO16" s="552"/>
      <c r="DP16" s="552"/>
      <c r="DQ16" s="552"/>
      <c r="DR16" s="552"/>
      <c r="DS16" s="552"/>
      <c r="DT16" s="552"/>
      <c r="DU16" s="552"/>
      <c r="DV16" s="552"/>
      <c r="DW16" s="552"/>
      <c r="DX16" s="552"/>
      <c r="DY16" s="552"/>
      <c r="DZ16" s="552"/>
      <c r="EA16" s="552"/>
      <c r="EB16" s="552"/>
      <c r="EC16" s="552"/>
      <c r="ED16" s="552"/>
      <c r="EE16" s="552"/>
      <c r="EF16" s="552"/>
      <c r="EG16" s="552"/>
      <c r="EH16" s="552"/>
      <c r="EI16" s="552"/>
      <c r="EJ16" s="553"/>
      <c r="EK16" s="70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HI16" s="252" t="str">
        <f t="shared" si="0"/>
        <v/>
      </c>
    </row>
    <row r="17" spans="1:217" ht="15.75" customHeight="1">
      <c r="A17" s="554" t="str">
        <f>IF(AM17="","",VLOOKUP(AM17,'（選択リスト）'!$L$3:$M$59,2,0))</f>
        <v/>
      </c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6"/>
      <c r="AN17" s="557"/>
      <c r="AO17" s="557"/>
      <c r="AP17" s="557"/>
      <c r="AQ17" s="557"/>
      <c r="AR17" s="557"/>
      <c r="AS17" s="557"/>
      <c r="AT17" s="557"/>
      <c r="AU17" s="557"/>
      <c r="AV17" s="558"/>
      <c r="AW17" s="549"/>
      <c r="AX17" s="547"/>
      <c r="AY17" s="547"/>
      <c r="AZ17" s="547"/>
      <c r="BA17" s="547"/>
      <c r="BB17" s="547"/>
      <c r="BC17" s="547"/>
      <c r="BD17" s="547"/>
      <c r="BE17" s="547"/>
      <c r="BF17" s="547"/>
      <c r="BG17" s="547"/>
      <c r="BH17" s="547"/>
      <c r="BI17" s="547"/>
      <c r="BJ17" s="550"/>
      <c r="BK17" s="546"/>
      <c r="BL17" s="547"/>
      <c r="BM17" s="547"/>
      <c r="BN17" s="547"/>
      <c r="BO17" s="547"/>
      <c r="BP17" s="547"/>
      <c r="BQ17" s="547"/>
      <c r="BR17" s="547"/>
      <c r="BS17" s="547"/>
      <c r="BT17" s="547"/>
      <c r="BU17" s="547"/>
      <c r="BV17" s="547"/>
      <c r="BW17" s="547"/>
      <c r="BX17" s="548"/>
      <c r="BY17" s="549"/>
      <c r="BZ17" s="547"/>
      <c r="CA17" s="547"/>
      <c r="CB17" s="547"/>
      <c r="CC17" s="547"/>
      <c r="CD17" s="547"/>
      <c r="CE17" s="547"/>
      <c r="CF17" s="547"/>
      <c r="CG17" s="547"/>
      <c r="CH17" s="547"/>
      <c r="CI17" s="547"/>
      <c r="CJ17" s="547"/>
      <c r="CK17" s="547"/>
      <c r="CL17" s="550"/>
      <c r="CM17" s="546"/>
      <c r="CN17" s="547"/>
      <c r="CO17" s="547"/>
      <c r="CP17" s="547"/>
      <c r="CQ17" s="547"/>
      <c r="CR17" s="547"/>
      <c r="CS17" s="547"/>
      <c r="CT17" s="547"/>
      <c r="CU17" s="547"/>
      <c r="CV17" s="547"/>
      <c r="CW17" s="547"/>
      <c r="CX17" s="547"/>
      <c r="CY17" s="547"/>
      <c r="CZ17" s="548"/>
      <c r="DA17" s="551"/>
      <c r="DB17" s="552"/>
      <c r="DC17" s="552"/>
      <c r="DD17" s="552"/>
      <c r="DE17" s="552"/>
      <c r="DF17" s="552"/>
      <c r="DG17" s="552"/>
      <c r="DH17" s="552"/>
      <c r="DI17" s="552"/>
      <c r="DJ17" s="552"/>
      <c r="DK17" s="552"/>
      <c r="DL17" s="552"/>
      <c r="DM17" s="552"/>
      <c r="DN17" s="552"/>
      <c r="DO17" s="552"/>
      <c r="DP17" s="552"/>
      <c r="DQ17" s="552"/>
      <c r="DR17" s="552"/>
      <c r="DS17" s="552"/>
      <c r="DT17" s="552"/>
      <c r="DU17" s="552"/>
      <c r="DV17" s="552"/>
      <c r="DW17" s="552"/>
      <c r="DX17" s="552"/>
      <c r="DY17" s="552"/>
      <c r="DZ17" s="552"/>
      <c r="EA17" s="552"/>
      <c r="EB17" s="552"/>
      <c r="EC17" s="552"/>
      <c r="ED17" s="552"/>
      <c r="EE17" s="552"/>
      <c r="EF17" s="552"/>
      <c r="EG17" s="552"/>
      <c r="EH17" s="552"/>
      <c r="EI17" s="552"/>
      <c r="EJ17" s="553"/>
      <c r="EK17" s="70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HI17" s="252" t="str">
        <f t="shared" si="0"/>
        <v/>
      </c>
    </row>
    <row r="18" spans="1:217" ht="15.75" customHeight="1">
      <c r="A18" s="554" t="str">
        <f>IF(AM18="","",VLOOKUP(AM18,'（選択リスト）'!$L$3:$M$59,2,0))</f>
        <v/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5"/>
      <c r="AK18" s="555"/>
      <c r="AL18" s="555"/>
      <c r="AM18" s="556"/>
      <c r="AN18" s="557"/>
      <c r="AO18" s="557"/>
      <c r="AP18" s="557"/>
      <c r="AQ18" s="557"/>
      <c r="AR18" s="557"/>
      <c r="AS18" s="557"/>
      <c r="AT18" s="557"/>
      <c r="AU18" s="557"/>
      <c r="AV18" s="558"/>
      <c r="AW18" s="549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550"/>
      <c r="BK18" s="546"/>
      <c r="BL18" s="547"/>
      <c r="BM18" s="547"/>
      <c r="BN18" s="547"/>
      <c r="BO18" s="547"/>
      <c r="BP18" s="547"/>
      <c r="BQ18" s="547"/>
      <c r="BR18" s="547"/>
      <c r="BS18" s="547"/>
      <c r="BT18" s="547"/>
      <c r="BU18" s="547"/>
      <c r="BV18" s="547"/>
      <c r="BW18" s="547"/>
      <c r="BX18" s="548"/>
      <c r="BY18" s="549"/>
      <c r="BZ18" s="547"/>
      <c r="CA18" s="547"/>
      <c r="CB18" s="547"/>
      <c r="CC18" s="547"/>
      <c r="CD18" s="547"/>
      <c r="CE18" s="547"/>
      <c r="CF18" s="547"/>
      <c r="CG18" s="547"/>
      <c r="CH18" s="547"/>
      <c r="CI18" s="547"/>
      <c r="CJ18" s="547"/>
      <c r="CK18" s="547"/>
      <c r="CL18" s="550"/>
      <c r="CM18" s="546"/>
      <c r="CN18" s="547"/>
      <c r="CO18" s="547"/>
      <c r="CP18" s="547"/>
      <c r="CQ18" s="547"/>
      <c r="CR18" s="547"/>
      <c r="CS18" s="547"/>
      <c r="CT18" s="547"/>
      <c r="CU18" s="547"/>
      <c r="CV18" s="547"/>
      <c r="CW18" s="547"/>
      <c r="CX18" s="547"/>
      <c r="CY18" s="547"/>
      <c r="CZ18" s="548"/>
      <c r="DA18" s="551"/>
      <c r="DB18" s="552"/>
      <c r="DC18" s="552"/>
      <c r="DD18" s="552"/>
      <c r="DE18" s="552"/>
      <c r="DF18" s="552"/>
      <c r="DG18" s="552"/>
      <c r="DH18" s="552"/>
      <c r="DI18" s="552"/>
      <c r="DJ18" s="552"/>
      <c r="DK18" s="552"/>
      <c r="DL18" s="552"/>
      <c r="DM18" s="552"/>
      <c r="DN18" s="552"/>
      <c r="DO18" s="552"/>
      <c r="DP18" s="552"/>
      <c r="DQ18" s="552"/>
      <c r="DR18" s="552"/>
      <c r="DS18" s="552"/>
      <c r="DT18" s="552"/>
      <c r="DU18" s="552"/>
      <c r="DV18" s="552"/>
      <c r="DW18" s="552"/>
      <c r="DX18" s="552"/>
      <c r="DY18" s="552"/>
      <c r="DZ18" s="552"/>
      <c r="EA18" s="552"/>
      <c r="EB18" s="552"/>
      <c r="EC18" s="552"/>
      <c r="ED18" s="552"/>
      <c r="EE18" s="552"/>
      <c r="EF18" s="552"/>
      <c r="EG18" s="552"/>
      <c r="EH18" s="552"/>
      <c r="EI18" s="552"/>
      <c r="EJ18" s="553"/>
      <c r="EK18" s="70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HI18" s="252" t="str">
        <f t="shared" si="0"/>
        <v/>
      </c>
    </row>
    <row r="19" spans="1:217" ht="15.75" customHeight="1">
      <c r="A19" s="554" t="str">
        <f>IF(AM19="","",VLOOKUP(AM19,'（選択リスト）'!$L$3:$M$59,2,0))</f>
        <v/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6"/>
      <c r="AN19" s="557"/>
      <c r="AO19" s="557"/>
      <c r="AP19" s="557"/>
      <c r="AQ19" s="557"/>
      <c r="AR19" s="557"/>
      <c r="AS19" s="557"/>
      <c r="AT19" s="557"/>
      <c r="AU19" s="557"/>
      <c r="AV19" s="558"/>
      <c r="AW19" s="549"/>
      <c r="AX19" s="547"/>
      <c r="AY19" s="547"/>
      <c r="AZ19" s="547"/>
      <c r="BA19" s="547"/>
      <c r="BB19" s="547"/>
      <c r="BC19" s="547"/>
      <c r="BD19" s="547"/>
      <c r="BE19" s="547"/>
      <c r="BF19" s="547"/>
      <c r="BG19" s="547"/>
      <c r="BH19" s="547"/>
      <c r="BI19" s="547"/>
      <c r="BJ19" s="550"/>
      <c r="BK19" s="546"/>
      <c r="BL19" s="547"/>
      <c r="BM19" s="547"/>
      <c r="BN19" s="547"/>
      <c r="BO19" s="547"/>
      <c r="BP19" s="547"/>
      <c r="BQ19" s="547"/>
      <c r="BR19" s="547"/>
      <c r="BS19" s="547"/>
      <c r="BT19" s="547"/>
      <c r="BU19" s="547"/>
      <c r="BV19" s="547"/>
      <c r="BW19" s="547"/>
      <c r="BX19" s="548"/>
      <c r="BY19" s="549"/>
      <c r="BZ19" s="547"/>
      <c r="CA19" s="547"/>
      <c r="CB19" s="547"/>
      <c r="CC19" s="547"/>
      <c r="CD19" s="547"/>
      <c r="CE19" s="547"/>
      <c r="CF19" s="547"/>
      <c r="CG19" s="547"/>
      <c r="CH19" s="547"/>
      <c r="CI19" s="547"/>
      <c r="CJ19" s="547"/>
      <c r="CK19" s="547"/>
      <c r="CL19" s="550"/>
      <c r="CM19" s="546"/>
      <c r="CN19" s="547"/>
      <c r="CO19" s="547"/>
      <c r="CP19" s="547"/>
      <c r="CQ19" s="547"/>
      <c r="CR19" s="547"/>
      <c r="CS19" s="547"/>
      <c r="CT19" s="547"/>
      <c r="CU19" s="547"/>
      <c r="CV19" s="547"/>
      <c r="CW19" s="547"/>
      <c r="CX19" s="547"/>
      <c r="CY19" s="547"/>
      <c r="CZ19" s="548"/>
      <c r="DA19" s="551"/>
      <c r="DB19" s="552"/>
      <c r="DC19" s="552"/>
      <c r="DD19" s="552"/>
      <c r="DE19" s="552"/>
      <c r="DF19" s="552"/>
      <c r="DG19" s="552"/>
      <c r="DH19" s="552"/>
      <c r="DI19" s="552"/>
      <c r="DJ19" s="552"/>
      <c r="DK19" s="552"/>
      <c r="DL19" s="552"/>
      <c r="DM19" s="552"/>
      <c r="DN19" s="552"/>
      <c r="DO19" s="552"/>
      <c r="DP19" s="552"/>
      <c r="DQ19" s="552"/>
      <c r="DR19" s="552"/>
      <c r="DS19" s="552"/>
      <c r="DT19" s="552"/>
      <c r="DU19" s="552"/>
      <c r="DV19" s="552"/>
      <c r="DW19" s="552"/>
      <c r="DX19" s="552"/>
      <c r="DY19" s="552"/>
      <c r="DZ19" s="552"/>
      <c r="EA19" s="552"/>
      <c r="EB19" s="552"/>
      <c r="EC19" s="552"/>
      <c r="ED19" s="552"/>
      <c r="EE19" s="552"/>
      <c r="EF19" s="552"/>
      <c r="EG19" s="552"/>
      <c r="EH19" s="552"/>
      <c r="EI19" s="552"/>
      <c r="EJ19" s="553"/>
      <c r="EK19" s="70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HI19" s="252" t="str">
        <f t="shared" si="0"/>
        <v/>
      </c>
    </row>
    <row r="20" spans="1:217" ht="15.75" customHeight="1">
      <c r="A20" s="554" t="str">
        <f>IF(AM20="","",VLOOKUP(AM20,'（選択リスト）'!$L$3:$M$59,2,0))</f>
        <v/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6"/>
      <c r="AN20" s="557"/>
      <c r="AO20" s="557"/>
      <c r="AP20" s="557"/>
      <c r="AQ20" s="557"/>
      <c r="AR20" s="557"/>
      <c r="AS20" s="557"/>
      <c r="AT20" s="557"/>
      <c r="AU20" s="557"/>
      <c r="AV20" s="558"/>
      <c r="AW20" s="549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50"/>
      <c r="BK20" s="546"/>
      <c r="BL20" s="547"/>
      <c r="BM20" s="547"/>
      <c r="BN20" s="547"/>
      <c r="BO20" s="547"/>
      <c r="BP20" s="547"/>
      <c r="BQ20" s="547"/>
      <c r="BR20" s="547"/>
      <c r="BS20" s="547"/>
      <c r="BT20" s="547"/>
      <c r="BU20" s="547"/>
      <c r="BV20" s="547"/>
      <c r="BW20" s="547"/>
      <c r="BX20" s="548"/>
      <c r="BY20" s="549"/>
      <c r="BZ20" s="547"/>
      <c r="CA20" s="547"/>
      <c r="CB20" s="547"/>
      <c r="CC20" s="547"/>
      <c r="CD20" s="547"/>
      <c r="CE20" s="547"/>
      <c r="CF20" s="547"/>
      <c r="CG20" s="547"/>
      <c r="CH20" s="547"/>
      <c r="CI20" s="547"/>
      <c r="CJ20" s="547"/>
      <c r="CK20" s="547"/>
      <c r="CL20" s="550"/>
      <c r="CM20" s="546"/>
      <c r="CN20" s="547"/>
      <c r="CO20" s="547"/>
      <c r="CP20" s="547"/>
      <c r="CQ20" s="547"/>
      <c r="CR20" s="547"/>
      <c r="CS20" s="547"/>
      <c r="CT20" s="547"/>
      <c r="CU20" s="547"/>
      <c r="CV20" s="547"/>
      <c r="CW20" s="547"/>
      <c r="CX20" s="547"/>
      <c r="CY20" s="547"/>
      <c r="CZ20" s="548"/>
      <c r="DA20" s="551"/>
      <c r="DB20" s="552"/>
      <c r="DC20" s="552"/>
      <c r="DD20" s="552"/>
      <c r="DE20" s="552"/>
      <c r="DF20" s="552"/>
      <c r="DG20" s="552"/>
      <c r="DH20" s="552"/>
      <c r="DI20" s="552"/>
      <c r="DJ20" s="552"/>
      <c r="DK20" s="552"/>
      <c r="DL20" s="552"/>
      <c r="DM20" s="552"/>
      <c r="DN20" s="552"/>
      <c r="DO20" s="552"/>
      <c r="DP20" s="552"/>
      <c r="DQ20" s="552"/>
      <c r="DR20" s="552"/>
      <c r="DS20" s="552"/>
      <c r="DT20" s="552"/>
      <c r="DU20" s="552"/>
      <c r="DV20" s="552"/>
      <c r="DW20" s="552"/>
      <c r="DX20" s="552"/>
      <c r="DY20" s="552"/>
      <c r="DZ20" s="552"/>
      <c r="EA20" s="552"/>
      <c r="EB20" s="552"/>
      <c r="EC20" s="552"/>
      <c r="ED20" s="552"/>
      <c r="EE20" s="552"/>
      <c r="EF20" s="552"/>
      <c r="EG20" s="552"/>
      <c r="EH20" s="552"/>
      <c r="EI20" s="552"/>
      <c r="EJ20" s="553"/>
      <c r="EK20" s="70"/>
      <c r="EL20" s="252"/>
      <c r="EM20" s="252"/>
      <c r="EN20" s="252"/>
      <c r="EO20" s="252"/>
      <c r="EP20" s="252"/>
      <c r="EQ20" s="252"/>
      <c r="ER20" s="252"/>
      <c r="ES20" s="252"/>
      <c r="ET20" s="252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HI20" s="252" t="str">
        <f t="shared" si="0"/>
        <v/>
      </c>
    </row>
    <row r="21" spans="1:217" ht="15.75" customHeight="1">
      <c r="A21" s="554" t="str">
        <f>IF(AM21="","",VLOOKUP(AM21,'（選択リスト）'!$L$3:$M$59,2,0))</f>
        <v/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6"/>
      <c r="AN21" s="557"/>
      <c r="AO21" s="557"/>
      <c r="AP21" s="557"/>
      <c r="AQ21" s="557"/>
      <c r="AR21" s="557"/>
      <c r="AS21" s="557"/>
      <c r="AT21" s="557"/>
      <c r="AU21" s="557"/>
      <c r="AV21" s="558"/>
      <c r="AW21" s="549"/>
      <c r="AX21" s="547"/>
      <c r="AY21" s="547"/>
      <c r="AZ21" s="547"/>
      <c r="BA21" s="547"/>
      <c r="BB21" s="547"/>
      <c r="BC21" s="547"/>
      <c r="BD21" s="547"/>
      <c r="BE21" s="547"/>
      <c r="BF21" s="547"/>
      <c r="BG21" s="547"/>
      <c r="BH21" s="547"/>
      <c r="BI21" s="547"/>
      <c r="BJ21" s="550"/>
      <c r="BK21" s="546"/>
      <c r="BL21" s="547"/>
      <c r="BM21" s="547"/>
      <c r="BN21" s="547"/>
      <c r="BO21" s="547"/>
      <c r="BP21" s="547"/>
      <c r="BQ21" s="547"/>
      <c r="BR21" s="547"/>
      <c r="BS21" s="547"/>
      <c r="BT21" s="547"/>
      <c r="BU21" s="547"/>
      <c r="BV21" s="547"/>
      <c r="BW21" s="547"/>
      <c r="BX21" s="548"/>
      <c r="BY21" s="549"/>
      <c r="BZ21" s="547"/>
      <c r="CA21" s="547"/>
      <c r="CB21" s="547"/>
      <c r="CC21" s="547"/>
      <c r="CD21" s="547"/>
      <c r="CE21" s="547"/>
      <c r="CF21" s="547"/>
      <c r="CG21" s="547"/>
      <c r="CH21" s="547"/>
      <c r="CI21" s="547"/>
      <c r="CJ21" s="547"/>
      <c r="CK21" s="547"/>
      <c r="CL21" s="550"/>
      <c r="CM21" s="546"/>
      <c r="CN21" s="547"/>
      <c r="CO21" s="547"/>
      <c r="CP21" s="547"/>
      <c r="CQ21" s="547"/>
      <c r="CR21" s="547"/>
      <c r="CS21" s="547"/>
      <c r="CT21" s="547"/>
      <c r="CU21" s="547"/>
      <c r="CV21" s="547"/>
      <c r="CW21" s="547"/>
      <c r="CX21" s="547"/>
      <c r="CY21" s="547"/>
      <c r="CZ21" s="548"/>
      <c r="DA21" s="551"/>
      <c r="DB21" s="552"/>
      <c r="DC21" s="552"/>
      <c r="DD21" s="552"/>
      <c r="DE21" s="552"/>
      <c r="DF21" s="552"/>
      <c r="DG21" s="552"/>
      <c r="DH21" s="552"/>
      <c r="DI21" s="552"/>
      <c r="DJ21" s="552"/>
      <c r="DK21" s="552"/>
      <c r="DL21" s="552"/>
      <c r="DM21" s="552"/>
      <c r="DN21" s="552"/>
      <c r="DO21" s="552"/>
      <c r="DP21" s="552"/>
      <c r="DQ21" s="552"/>
      <c r="DR21" s="552"/>
      <c r="DS21" s="552"/>
      <c r="DT21" s="552"/>
      <c r="DU21" s="552"/>
      <c r="DV21" s="552"/>
      <c r="DW21" s="552"/>
      <c r="DX21" s="552"/>
      <c r="DY21" s="552"/>
      <c r="DZ21" s="552"/>
      <c r="EA21" s="552"/>
      <c r="EB21" s="552"/>
      <c r="EC21" s="552"/>
      <c r="ED21" s="552"/>
      <c r="EE21" s="552"/>
      <c r="EF21" s="552"/>
      <c r="EG21" s="552"/>
      <c r="EH21" s="552"/>
      <c r="EI21" s="552"/>
      <c r="EJ21" s="553"/>
      <c r="EK21" s="70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HI21" s="252" t="str">
        <f t="shared" si="0"/>
        <v/>
      </c>
    </row>
    <row r="22" spans="1:217" ht="15.75" customHeight="1">
      <c r="A22" s="554" t="str">
        <f>IF(AM22="","",VLOOKUP(AM22,'（選択リスト）'!$L$3:$M$59,2,0))</f>
        <v/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6"/>
      <c r="AN22" s="557"/>
      <c r="AO22" s="557"/>
      <c r="AP22" s="557"/>
      <c r="AQ22" s="557"/>
      <c r="AR22" s="557"/>
      <c r="AS22" s="557"/>
      <c r="AT22" s="557"/>
      <c r="AU22" s="557"/>
      <c r="AV22" s="558"/>
      <c r="AW22" s="549"/>
      <c r="AX22" s="547"/>
      <c r="AY22" s="547"/>
      <c r="AZ22" s="547"/>
      <c r="BA22" s="547"/>
      <c r="BB22" s="547"/>
      <c r="BC22" s="547"/>
      <c r="BD22" s="547"/>
      <c r="BE22" s="547"/>
      <c r="BF22" s="547"/>
      <c r="BG22" s="547"/>
      <c r="BH22" s="547"/>
      <c r="BI22" s="547"/>
      <c r="BJ22" s="550"/>
      <c r="BK22" s="546"/>
      <c r="BL22" s="547"/>
      <c r="BM22" s="547"/>
      <c r="BN22" s="547"/>
      <c r="BO22" s="547"/>
      <c r="BP22" s="547"/>
      <c r="BQ22" s="547"/>
      <c r="BR22" s="547"/>
      <c r="BS22" s="547"/>
      <c r="BT22" s="547"/>
      <c r="BU22" s="547"/>
      <c r="BV22" s="547"/>
      <c r="BW22" s="547"/>
      <c r="BX22" s="548"/>
      <c r="BY22" s="549"/>
      <c r="BZ22" s="547"/>
      <c r="CA22" s="547"/>
      <c r="CB22" s="547"/>
      <c r="CC22" s="547"/>
      <c r="CD22" s="547"/>
      <c r="CE22" s="547"/>
      <c r="CF22" s="547"/>
      <c r="CG22" s="547"/>
      <c r="CH22" s="547"/>
      <c r="CI22" s="547"/>
      <c r="CJ22" s="547"/>
      <c r="CK22" s="547"/>
      <c r="CL22" s="550"/>
      <c r="CM22" s="546"/>
      <c r="CN22" s="547"/>
      <c r="CO22" s="547"/>
      <c r="CP22" s="547"/>
      <c r="CQ22" s="547"/>
      <c r="CR22" s="547"/>
      <c r="CS22" s="547"/>
      <c r="CT22" s="547"/>
      <c r="CU22" s="547"/>
      <c r="CV22" s="547"/>
      <c r="CW22" s="547"/>
      <c r="CX22" s="547"/>
      <c r="CY22" s="547"/>
      <c r="CZ22" s="548"/>
      <c r="DA22" s="551"/>
      <c r="DB22" s="552"/>
      <c r="DC22" s="552"/>
      <c r="DD22" s="552"/>
      <c r="DE22" s="552"/>
      <c r="DF22" s="552"/>
      <c r="DG22" s="552"/>
      <c r="DH22" s="552"/>
      <c r="DI22" s="552"/>
      <c r="DJ22" s="552"/>
      <c r="DK22" s="552"/>
      <c r="DL22" s="552"/>
      <c r="DM22" s="552"/>
      <c r="DN22" s="552"/>
      <c r="DO22" s="552"/>
      <c r="DP22" s="552"/>
      <c r="DQ22" s="552"/>
      <c r="DR22" s="552"/>
      <c r="DS22" s="552"/>
      <c r="DT22" s="552"/>
      <c r="DU22" s="552"/>
      <c r="DV22" s="552"/>
      <c r="DW22" s="552"/>
      <c r="DX22" s="552"/>
      <c r="DY22" s="552"/>
      <c r="DZ22" s="552"/>
      <c r="EA22" s="552"/>
      <c r="EB22" s="552"/>
      <c r="EC22" s="552"/>
      <c r="ED22" s="552"/>
      <c r="EE22" s="552"/>
      <c r="EF22" s="552"/>
      <c r="EG22" s="552"/>
      <c r="EH22" s="552"/>
      <c r="EI22" s="552"/>
      <c r="EJ22" s="553"/>
      <c r="EK22" s="70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HI22" s="252" t="str">
        <f t="shared" si="0"/>
        <v/>
      </c>
    </row>
    <row r="23" spans="1:217" ht="15.75" customHeight="1">
      <c r="A23" s="554" t="str">
        <f>IF(AM23="","",VLOOKUP(AM23,'（選択リスト）'!$L$3:$M$59,2,0))</f>
        <v/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6"/>
      <c r="AN23" s="557"/>
      <c r="AO23" s="557"/>
      <c r="AP23" s="557"/>
      <c r="AQ23" s="557"/>
      <c r="AR23" s="557"/>
      <c r="AS23" s="557"/>
      <c r="AT23" s="557"/>
      <c r="AU23" s="557"/>
      <c r="AV23" s="558"/>
      <c r="AW23" s="549"/>
      <c r="AX23" s="547"/>
      <c r="AY23" s="547"/>
      <c r="AZ23" s="547"/>
      <c r="BA23" s="547"/>
      <c r="BB23" s="547"/>
      <c r="BC23" s="547"/>
      <c r="BD23" s="547"/>
      <c r="BE23" s="547"/>
      <c r="BF23" s="547"/>
      <c r="BG23" s="547"/>
      <c r="BH23" s="547"/>
      <c r="BI23" s="547"/>
      <c r="BJ23" s="550"/>
      <c r="BK23" s="546"/>
      <c r="BL23" s="547"/>
      <c r="BM23" s="547"/>
      <c r="BN23" s="547"/>
      <c r="BO23" s="547"/>
      <c r="BP23" s="547"/>
      <c r="BQ23" s="547"/>
      <c r="BR23" s="547"/>
      <c r="BS23" s="547"/>
      <c r="BT23" s="547"/>
      <c r="BU23" s="547"/>
      <c r="BV23" s="547"/>
      <c r="BW23" s="547"/>
      <c r="BX23" s="548"/>
      <c r="BY23" s="549"/>
      <c r="BZ23" s="547"/>
      <c r="CA23" s="547"/>
      <c r="CB23" s="547"/>
      <c r="CC23" s="547"/>
      <c r="CD23" s="547"/>
      <c r="CE23" s="547"/>
      <c r="CF23" s="547"/>
      <c r="CG23" s="547"/>
      <c r="CH23" s="547"/>
      <c r="CI23" s="547"/>
      <c r="CJ23" s="547"/>
      <c r="CK23" s="547"/>
      <c r="CL23" s="550"/>
      <c r="CM23" s="546"/>
      <c r="CN23" s="547"/>
      <c r="CO23" s="547"/>
      <c r="CP23" s="547"/>
      <c r="CQ23" s="547"/>
      <c r="CR23" s="547"/>
      <c r="CS23" s="547"/>
      <c r="CT23" s="547"/>
      <c r="CU23" s="547"/>
      <c r="CV23" s="547"/>
      <c r="CW23" s="547"/>
      <c r="CX23" s="547"/>
      <c r="CY23" s="547"/>
      <c r="CZ23" s="548"/>
      <c r="DA23" s="551"/>
      <c r="DB23" s="552"/>
      <c r="DC23" s="552"/>
      <c r="DD23" s="552"/>
      <c r="DE23" s="552"/>
      <c r="DF23" s="552"/>
      <c r="DG23" s="552"/>
      <c r="DH23" s="552"/>
      <c r="DI23" s="552"/>
      <c r="DJ23" s="552"/>
      <c r="DK23" s="552"/>
      <c r="DL23" s="552"/>
      <c r="DM23" s="552"/>
      <c r="DN23" s="552"/>
      <c r="DO23" s="552"/>
      <c r="DP23" s="552"/>
      <c r="DQ23" s="552"/>
      <c r="DR23" s="552"/>
      <c r="DS23" s="552"/>
      <c r="DT23" s="552"/>
      <c r="DU23" s="552"/>
      <c r="DV23" s="552"/>
      <c r="DW23" s="552"/>
      <c r="DX23" s="552"/>
      <c r="DY23" s="552"/>
      <c r="DZ23" s="552"/>
      <c r="EA23" s="552"/>
      <c r="EB23" s="552"/>
      <c r="EC23" s="552"/>
      <c r="ED23" s="552"/>
      <c r="EE23" s="552"/>
      <c r="EF23" s="552"/>
      <c r="EG23" s="552"/>
      <c r="EH23" s="552"/>
      <c r="EI23" s="552"/>
      <c r="EJ23" s="553"/>
      <c r="EK23" s="70"/>
      <c r="EL23" s="252"/>
      <c r="EM23" s="252"/>
      <c r="EN23" s="252"/>
      <c r="EO23" s="252"/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/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  <c r="FL23" s="252"/>
      <c r="FM23" s="252"/>
      <c r="FN23" s="252"/>
      <c r="FO23" s="252"/>
      <c r="FP23" s="252"/>
      <c r="FQ23" s="252"/>
      <c r="FR23" s="252"/>
      <c r="HI23" s="252" t="str">
        <f t="shared" si="0"/>
        <v/>
      </c>
    </row>
    <row r="24" spans="1:217" ht="15.75" customHeight="1">
      <c r="A24" s="554" t="str">
        <f>IF(AM24="","",VLOOKUP(AM24,'（選択リスト）'!$L$3:$M$59,2,0))</f>
        <v/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5"/>
      <c r="AL24" s="555"/>
      <c r="AM24" s="556"/>
      <c r="AN24" s="557"/>
      <c r="AO24" s="557"/>
      <c r="AP24" s="557"/>
      <c r="AQ24" s="557"/>
      <c r="AR24" s="557"/>
      <c r="AS24" s="557"/>
      <c r="AT24" s="557"/>
      <c r="AU24" s="557"/>
      <c r="AV24" s="558"/>
      <c r="AW24" s="549"/>
      <c r="AX24" s="547"/>
      <c r="AY24" s="547"/>
      <c r="AZ24" s="547"/>
      <c r="BA24" s="547"/>
      <c r="BB24" s="547"/>
      <c r="BC24" s="547"/>
      <c r="BD24" s="547"/>
      <c r="BE24" s="547"/>
      <c r="BF24" s="547"/>
      <c r="BG24" s="547"/>
      <c r="BH24" s="547"/>
      <c r="BI24" s="547"/>
      <c r="BJ24" s="550"/>
      <c r="BK24" s="546"/>
      <c r="BL24" s="547"/>
      <c r="BM24" s="547"/>
      <c r="BN24" s="547"/>
      <c r="BO24" s="547"/>
      <c r="BP24" s="547"/>
      <c r="BQ24" s="547"/>
      <c r="BR24" s="547"/>
      <c r="BS24" s="547"/>
      <c r="BT24" s="547"/>
      <c r="BU24" s="547"/>
      <c r="BV24" s="547"/>
      <c r="BW24" s="547"/>
      <c r="BX24" s="548"/>
      <c r="BY24" s="549"/>
      <c r="BZ24" s="547"/>
      <c r="CA24" s="547"/>
      <c r="CB24" s="547"/>
      <c r="CC24" s="547"/>
      <c r="CD24" s="547"/>
      <c r="CE24" s="547"/>
      <c r="CF24" s="547"/>
      <c r="CG24" s="547"/>
      <c r="CH24" s="547"/>
      <c r="CI24" s="547"/>
      <c r="CJ24" s="547"/>
      <c r="CK24" s="547"/>
      <c r="CL24" s="550"/>
      <c r="CM24" s="546"/>
      <c r="CN24" s="547"/>
      <c r="CO24" s="547"/>
      <c r="CP24" s="547"/>
      <c r="CQ24" s="547"/>
      <c r="CR24" s="547"/>
      <c r="CS24" s="547"/>
      <c r="CT24" s="547"/>
      <c r="CU24" s="547"/>
      <c r="CV24" s="547"/>
      <c r="CW24" s="547"/>
      <c r="CX24" s="547"/>
      <c r="CY24" s="547"/>
      <c r="CZ24" s="548"/>
      <c r="DA24" s="551"/>
      <c r="DB24" s="552"/>
      <c r="DC24" s="552"/>
      <c r="DD24" s="552"/>
      <c r="DE24" s="552"/>
      <c r="DF24" s="552"/>
      <c r="DG24" s="552"/>
      <c r="DH24" s="552"/>
      <c r="DI24" s="552"/>
      <c r="DJ24" s="552"/>
      <c r="DK24" s="552"/>
      <c r="DL24" s="552"/>
      <c r="DM24" s="552"/>
      <c r="DN24" s="552"/>
      <c r="DO24" s="552"/>
      <c r="DP24" s="552"/>
      <c r="DQ24" s="552"/>
      <c r="DR24" s="552"/>
      <c r="DS24" s="552"/>
      <c r="DT24" s="552"/>
      <c r="DU24" s="552"/>
      <c r="DV24" s="552"/>
      <c r="DW24" s="552"/>
      <c r="DX24" s="552"/>
      <c r="DY24" s="552"/>
      <c r="DZ24" s="552"/>
      <c r="EA24" s="552"/>
      <c r="EB24" s="552"/>
      <c r="EC24" s="552"/>
      <c r="ED24" s="552"/>
      <c r="EE24" s="552"/>
      <c r="EF24" s="552"/>
      <c r="EG24" s="552"/>
      <c r="EH24" s="552"/>
      <c r="EI24" s="552"/>
      <c r="EJ24" s="553"/>
      <c r="EK24" s="70"/>
      <c r="EL24" s="252"/>
      <c r="EM24" s="252"/>
      <c r="EN24" s="252"/>
      <c r="EO24" s="252"/>
      <c r="EP24" s="252"/>
      <c r="EQ24" s="252"/>
      <c r="ER24" s="252"/>
      <c r="ES24" s="252"/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2"/>
      <c r="FG24" s="252"/>
      <c r="FH24" s="252"/>
      <c r="FI24" s="252"/>
      <c r="FJ24" s="252"/>
      <c r="FK24" s="252"/>
      <c r="FL24" s="252"/>
      <c r="FM24" s="252"/>
      <c r="FN24" s="252"/>
      <c r="FO24" s="252"/>
      <c r="FP24" s="252"/>
      <c r="FQ24" s="252"/>
      <c r="FR24" s="252"/>
      <c r="HI24" s="252" t="str">
        <f t="shared" si="0"/>
        <v/>
      </c>
    </row>
    <row r="25" spans="1:217" ht="15.75" customHeight="1">
      <c r="A25" s="554" t="str">
        <f>IF(AM25="","",VLOOKUP(AM25,'（選択リスト）'!$L$3:$M$59,2,0))</f>
        <v/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555"/>
      <c r="AL25" s="555"/>
      <c r="AM25" s="556"/>
      <c r="AN25" s="557"/>
      <c r="AO25" s="557"/>
      <c r="AP25" s="557"/>
      <c r="AQ25" s="557"/>
      <c r="AR25" s="557"/>
      <c r="AS25" s="557"/>
      <c r="AT25" s="557"/>
      <c r="AU25" s="557"/>
      <c r="AV25" s="558"/>
      <c r="AW25" s="549"/>
      <c r="AX25" s="547"/>
      <c r="AY25" s="547"/>
      <c r="AZ25" s="547"/>
      <c r="BA25" s="547"/>
      <c r="BB25" s="547"/>
      <c r="BC25" s="547"/>
      <c r="BD25" s="547"/>
      <c r="BE25" s="547"/>
      <c r="BF25" s="547"/>
      <c r="BG25" s="547"/>
      <c r="BH25" s="547"/>
      <c r="BI25" s="547"/>
      <c r="BJ25" s="550"/>
      <c r="BK25" s="546"/>
      <c r="BL25" s="547"/>
      <c r="BM25" s="547"/>
      <c r="BN25" s="547"/>
      <c r="BO25" s="547"/>
      <c r="BP25" s="547"/>
      <c r="BQ25" s="547"/>
      <c r="BR25" s="547"/>
      <c r="BS25" s="547"/>
      <c r="BT25" s="547"/>
      <c r="BU25" s="547"/>
      <c r="BV25" s="547"/>
      <c r="BW25" s="547"/>
      <c r="BX25" s="548"/>
      <c r="BY25" s="549"/>
      <c r="BZ25" s="547"/>
      <c r="CA25" s="547"/>
      <c r="CB25" s="547"/>
      <c r="CC25" s="547"/>
      <c r="CD25" s="547"/>
      <c r="CE25" s="547"/>
      <c r="CF25" s="547"/>
      <c r="CG25" s="547"/>
      <c r="CH25" s="547"/>
      <c r="CI25" s="547"/>
      <c r="CJ25" s="547"/>
      <c r="CK25" s="547"/>
      <c r="CL25" s="550"/>
      <c r="CM25" s="546"/>
      <c r="CN25" s="547"/>
      <c r="CO25" s="547"/>
      <c r="CP25" s="547"/>
      <c r="CQ25" s="547"/>
      <c r="CR25" s="547"/>
      <c r="CS25" s="547"/>
      <c r="CT25" s="547"/>
      <c r="CU25" s="547"/>
      <c r="CV25" s="547"/>
      <c r="CW25" s="547"/>
      <c r="CX25" s="547"/>
      <c r="CY25" s="547"/>
      <c r="CZ25" s="548"/>
      <c r="DA25" s="551"/>
      <c r="DB25" s="552"/>
      <c r="DC25" s="552"/>
      <c r="DD25" s="552"/>
      <c r="DE25" s="552"/>
      <c r="DF25" s="552"/>
      <c r="DG25" s="552"/>
      <c r="DH25" s="552"/>
      <c r="DI25" s="552"/>
      <c r="DJ25" s="552"/>
      <c r="DK25" s="552"/>
      <c r="DL25" s="552"/>
      <c r="DM25" s="552"/>
      <c r="DN25" s="552"/>
      <c r="DO25" s="552"/>
      <c r="DP25" s="552"/>
      <c r="DQ25" s="552"/>
      <c r="DR25" s="552"/>
      <c r="DS25" s="552"/>
      <c r="DT25" s="552"/>
      <c r="DU25" s="552"/>
      <c r="DV25" s="552"/>
      <c r="DW25" s="552"/>
      <c r="DX25" s="552"/>
      <c r="DY25" s="552"/>
      <c r="DZ25" s="552"/>
      <c r="EA25" s="552"/>
      <c r="EB25" s="552"/>
      <c r="EC25" s="552"/>
      <c r="ED25" s="552"/>
      <c r="EE25" s="552"/>
      <c r="EF25" s="552"/>
      <c r="EG25" s="552"/>
      <c r="EH25" s="552"/>
      <c r="EI25" s="552"/>
      <c r="EJ25" s="553"/>
      <c r="EK25" s="70"/>
      <c r="EL25" s="252"/>
      <c r="EM25" s="252"/>
      <c r="EN25" s="252"/>
      <c r="EO25" s="252"/>
      <c r="EP25" s="252"/>
      <c r="EQ25" s="252"/>
      <c r="ER25" s="252"/>
      <c r="ES25" s="252"/>
      <c r="ET25" s="252"/>
      <c r="EU25" s="252"/>
      <c r="EV25" s="252"/>
      <c r="EW25" s="252"/>
      <c r="EX25" s="252"/>
      <c r="EY25" s="252"/>
      <c r="EZ25" s="252"/>
      <c r="FA25" s="252"/>
      <c r="FB25" s="252"/>
      <c r="FC25" s="252"/>
      <c r="FD25" s="252"/>
      <c r="FE25" s="252"/>
      <c r="FF25" s="252"/>
      <c r="FG25" s="252"/>
      <c r="FH25" s="252"/>
      <c r="FI25" s="252"/>
      <c r="FJ25" s="252"/>
      <c r="FK25" s="252"/>
      <c r="FL25" s="252"/>
      <c r="FM25" s="252"/>
      <c r="FN25" s="252"/>
      <c r="FO25" s="252"/>
      <c r="FP25" s="252"/>
      <c r="FQ25" s="252"/>
      <c r="FR25" s="252"/>
      <c r="HI25" s="252" t="str">
        <f t="shared" si="0"/>
        <v/>
      </c>
    </row>
    <row r="26" spans="1:217" ht="15.75" customHeight="1">
      <c r="A26" s="554" t="str">
        <f>IF(AM26="","",VLOOKUP(AM26,'（選択リスト）'!$L$3:$M$59,2,0))</f>
        <v/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555"/>
      <c r="AJ26" s="555"/>
      <c r="AK26" s="555"/>
      <c r="AL26" s="555"/>
      <c r="AM26" s="556"/>
      <c r="AN26" s="557"/>
      <c r="AO26" s="557"/>
      <c r="AP26" s="557"/>
      <c r="AQ26" s="557"/>
      <c r="AR26" s="557"/>
      <c r="AS26" s="557"/>
      <c r="AT26" s="557"/>
      <c r="AU26" s="557"/>
      <c r="AV26" s="558"/>
      <c r="AW26" s="549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7"/>
      <c r="BI26" s="547"/>
      <c r="BJ26" s="550"/>
      <c r="BK26" s="546"/>
      <c r="BL26" s="547"/>
      <c r="BM26" s="547"/>
      <c r="BN26" s="547"/>
      <c r="BO26" s="547"/>
      <c r="BP26" s="547"/>
      <c r="BQ26" s="547"/>
      <c r="BR26" s="547"/>
      <c r="BS26" s="547"/>
      <c r="BT26" s="547"/>
      <c r="BU26" s="547"/>
      <c r="BV26" s="547"/>
      <c r="BW26" s="547"/>
      <c r="BX26" s="548"/>
      <c r="BY26" s="549"/>
      <c r="BZ26" s="547"/>
      <c r="CA26" s="547"/>
      <c r="CB26" s="547"/>
      <c r="CC26" s="547"/>
      <c r="CD26" s="547"/>
      <c r="CE26" s="547"/>
      <c r="CF26" s="547"/>
      <c r="CG26" s="547"/>
      <c r="CH26" s="547"/>
      <c r="CI26" s="547"/>
      <c r="CJ26" s="547"/>
      <c r="CK26" s="547"/>
      <c r="CL26" s="550"/>
      <c r="CM26" s="546"/>
      <c r="CN26" s="547"/>
      <c r="CO26" s="547"/>
      <c r="CP26" s="547"/>
      <c r="CQ26" s="547"/>
      <c r="CR26" s="547"/>
      <c r="CS26" s="547"/>
      <c r="CT26" s="547"/>
      <c r="CU26" s="547"/>
      <c r="CV26" s="547"/>
      <c r="CW26" s="547"/>
      <c r="CX26" s="547"/>
      <c r="CY26" s="547"/>
      <c r="CZ26" s="548"/>
      <c r="DA26" s="551"/>
      <c r="DB26" s="552"/>
      <c r="DC26" s="552"/>
      <c r="DD26" s="552"/>
      <c r="DE26" s="552"/>
      <c r="DF26" s="552"/>
      <c r="DG26" s="552"/>
      <c r="DH26" s="552"/>
      <c r="DI26" s="552"/>
      <c r="DJ26" s="552"/>
      <c r="DK26" s="552"/>
      <c r="DL26" s="552"/>
      <c r="DM26" s="552"/>
      <c r="DN26" s="552"/>
      <c r="DO26" s="552"/>
      <c r="DP26" s="552"/>
      <c r="DQ26" s="552"/>
      <c r="DR26" s="552"/>
      <c r="DS26" s="552"/>
      <c r="DT26" s="552"/>
      <c r="DU26" s="552"/>
      <c r="DV26" s="552"/>
      <c r="DW26" s="552"/>
      <c r="DX26" s="552"/>
      <c r="DY26" s="552"/>
      <c r="DZ26" s="552"/>
      <c r="EA26" s="552"/>
      <c r="EB26" s="552"/>
      <c r="EC26" s="552"/>
      <c r="ED26" s="552"/>
      <c r="EE26" s="552"/>
      <c r="EF26" s="552"/>
      <c r="EG26" s="552"/>
      <c r="EH26" s="552"/>
      <c r="EI26" s="552"/>
      <c r="EJ26" s="553"/>
      <c r="EK26" s="70"/>
      <c r="EL26" s="252"/>
      <c r="EM26" s="252"/>
      <c r="EN26" s="252"/>
      <c r="EO26" s="252"/>
      <c r="EP26" s="252"/>
      <c r="EQ26" s="252"/>
      <c r="ER26" s="252"/>
      <c r="ES26" s="252"/>
      <c r="ET26" s="252"/>
      <c r="EU26" s="252"/>
      <c r="EV26" s="252"/>
      <c r="EW26" s="252"/>
      <c r="EX26" s="252"/>
      <c r="EY26" s="252"/>
      <c r="EZ26" s="252"/>
      <c r="FA26" s="252"/>
      <c r="FB26" s="252"/>
      <c r="FC26" s="252"/>
      <c r="FD26" s="252"/>
      <c r="FE26" s="252"/>
      <c r="FF26" s="252"/>
      <c r="FG26" s="252"/>
      <c r="FH26" s="252"/>
      <c r="FI26" s="252"/>
      <c r="FJ26" s="252"/>
      <c r="FK26" s="252"/>
      <c r="FL26" s="252"/>
      <c r="FM26" s="252"/>
      <c r="FN26" s="252"/>
      <c r="FO26" s="252"/>
      <c r="FP26" s="252"/>
      <c r="FQ26" s="252"/>
      <c r="FR26" s="252"/>
      <c r="HI26" s="252" t="str">
        <f t="shared" si="0"/>
        <v/>
      </c>
    </row>
    <row r="27" spans="1:217" ht="15.75" customHeight="1">
      <c r="A27" s="554" t="str">
        <f>IF(AM27="","",VLOOKUP(AM27,'（選択リスト）'!$L$3:$M$59,2,0))</f>
        <v/>
      </c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6"/>
      <c r="AN27" s="557"/>
      <c r="AO27" s="557"/>
      <c r="AP27" s="557"/>
      <c r="AQ27" s="557"/>
      <c r="AR27" s="557"/>
      <c r="AS27" s="557"/>
      <c r="AT27" s="557"/>
      <c r="AU27" s="557"/>
      <c r="AV27" s="558"/>
      <c r="AW27" s="549"/>
      <c r="AX27" s="547"/>
      <c r="AY27" s="547"/>
      <c r="AZ27" s="547"/>
      <c r="BA27" s="547"/>
      <c r="BB27" s="547"/>
      <c r="BC27" s="547"/>
      <c r="BD27" s="547"/>
      <c r="BE27" s="547"/>
      <c r="BF27" s="547"/>
      <c r="BG27" s="547"/>
      <c r="BH27" s="547"/>
      <c r="BI27" s="547"/>
      <c r="BJ27" s="550"/>
      <c r="BK27" s="546"/>
      <c r="BL27" s="547"/>
      <c r="BM27" s="547"/>
      <c r="BN27" s="547"/>
      <c r="BO27" s="547"/>
      <c r="BP27" s="547"/>
      <c r="BQ27" s="547"/>
      <c r="BR27" s="547"/>
      <c r="BS27" s="547"/>
      <c r="BT27" s="547"/>
      <c r="BU27" s="547"/>
      <c r="BV27" s="547"/>
      <c r="BW27" s="547"/>
      <c r="BX27" s="548"/>
      <c r="BY27" s="549"/>
      <c r="BZ27" s="547"/>
      <c r="CA27" s="547"/>
      <c r="CB27" s="547"/>
      <c r="CC27" s="547"/>
      <c r="CD27" s="547"/>
      <c r="CE27" s="547"/>
      <c r="CF27" s="547"/>
      <c r="CG27" s="547"/>
      <c r="CH27" s="547"/>
      <c r="CI27" s="547"/>
      <c r="CJ27" s="547"/>
      <c r="CK27" s="547"/>
      <c r="CL27" s="550"/>
      <c r="CM27" s="546"/>
      <c r="CN27" s="547"/>
      <c r="CO27" s="547"/>
      <c r="CP27" s="547"/>
      <c r="CQ27" s="547"/>
      <c r="CR27" s="547"/>
      <c r="CS27" s="547"/>
      <c r="CT27" s="547"/>
      <c r="CU27" s="547"/>
      <c r="CV27" s="547"/>
      <c r="CW27" s="547"/>
      <c r="CX27" s="547"/>
      <c r="CY27" s="547"/>
      <c r="CZ27" s="548"/>
      <c r="DA27" s="551"/>
      <c r="DB27" s="552"/>
      <c r="DC27" s="552"/>
      <c r="DD27" s="552"/>
      <c r="DE27" s="552"/>
      <c r="DF27" s="552"/>
      <c r="DG27" s="552"/>
      <c r="DH27" s="552"/>
      <c r="DI27" s="552"/>
      <c r="DJ27" s="552"/>
      <c r="DK27" s="552"/>
      <c r="DL27" s="552"/>
      <c r="DM27" s="552"/>
      <c r="DN27" s="552"/>
      <c r="DO27" s="552"/>
      <c r="DP27" s="552"/>
      <c r="DQ27" s="552"/>
      <c r="DR27" s="552"/>
      <c r="DS27" s="552"/>
      <c r="DT27" s="552"/>
      <c r="DU27" s="552"/>
      <c r="DV27" s="552"/>
      <c r="DW27" s="552"/>
      <c r="DX27" s="552"/>
      <c r="DY27" s="552"/>
      <c r="DZ27" s="552"/>
      <c r="EA27" s="552"/>
      <c r="EB27" s="552"/>
      <c r="EC27" s="552"/>
      <c r="ED27" s="552"/>
      <c r="EE27" s="552"/>
      <c r="EF27" s="552"/>
      <c r="EG27" s="552"/>
      <c r="EH27" s="552"/>
      <c r="EI27" s="552"/>
      <c r="EJ27" s="553"/>
      <c r="EK27" s="70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HI27" s="252" t="str">
        <f t="shared" si="0"/>
        <v/>
      </c>
    </row>
    <row r="28" spans="1:217" ht="15.75" customHeight="1">
      <c r="A28" s="554" t="str">
        <f>IF(AM28="","",VLOOKUP(AM28,'（選択リスト）'!$L$3:$M$59,2,0))</f>
        <v/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6"/>
      <c r="AN28" s="557"/>
      <c r="AO28" s="557"/>
      <c r="AP28" s="557"/>
      <c r="AQ28" s="557"/>
      <c r="AR28" s="557"/>
      <c r="AS28" s="557"/>
      <c r="AT28" s="557"/>
      <c r="AU28" s="557"/>
      <c r="AV28" s="558"/>
      <c r="AW28" s="549"/>
      <c r="AX28" s="547"/>
      <c r="AY28" s="547"/>
      <c r="AZ28" s="547"/>
      <c r="BA28" s="547"/>
      <c r="BB28" s="547"/>
      <c r="BC28" s="547"/>
      <c r="BD28" s="547"/>
      <c r="BE28" s="547"/>
      <c r="BF28" s="547"/>
      <c r="BG28" s="547"/>
      <c r="BH28" s="547"/>
      <c r="BI28" s="547"/>
      <c r="BJ28" s="550"/>
      <c r="BK28" s="546"/>
      <c r="BL28" s="547"/>
      <c r="BM28" s="547"/>
      <c r="BN28" s="547"/>
      <c r="BO28" s="547"/>
      <c r="BP28" s="547"/>
      <c r="BQ28" s="547"/>
      <c r="BR28" s="547"/>
      <c r="BS28" s="547"/>
      <c r="BT28" s="547"/>
      <c r="BU28" s="547"/>
      <c r="BV28" s="547"/>
      <c r="BW28" s="547"/>
      <c r="BX28" s="548"/>
      <c r="BY28" s="549"/>
      <c r="BZ28" s="547"/>
      <c r="CA28" s="547"/>
      <c r="CB28" s="547"/>
      <c r="CC28" s="547"/>
      <c r="CD28" s="547"/>
      <c r="CE28" s="547"/>
      <c r="CF28" s="547"/>
      <c r="CG28" s="547"/>
      <c r="CH28" s="547"/>
      <c r="CI28" s="547"/>
      <c r="CJ28" s="547"/>
      <c r="CK28" s="547"/>
      <c r="CL28" s="550"/>
      <c r="CM28" s="546"/>
      <c r="CN28" s="547"/>
      <c r="CO28" s="547"/>
      <c r="CP28" s="547"/>
      <c r="CQ28" s="547"/>
      <c r="CR28" s="547"/>
      <c r="CS28" s="547"/>
      <c r="CT28" s="547"/>
      <c r="CU28" s="547"/>
      <c r="CV28" s="547"/>
      <c r="CW28" s="547"/>
      <c r="CX28" s="547"/>
      <c r="CY28" s="547"/>
      <c r="CZ28" s="548"/>
      <c r="DA28" s="551"/>
      <c r="DB28" s="552"/>
      <c r="DC28" s="552"/>
      <c r="DD28" s="552"/>
      <c r="DE28" s="552"/>
      <c r="DF28" s="552"/>
      <c r="DG28" s="552"/>
      <c r="DH28" s="552"/>
      <c r="DI28" s="552"/>
      <c r="DJ28" s="552"/>
      <c r="DK28" s="552"/>
      <c r="DL28" s="552"/>
      <c r="DM28" s="552"/>
      <c r="DN28" s="552"/>
      <c r="DO28" s="552"/>
      <c r="DP28" s="552"/>
      <c r="DQ28" s="552"/>
      <c r="DR28" s="552"/>
      <c r="DS28" s="552"/>
      <c r="DT28" s="552"/>
      <c r="DU28" s="552"/>
      <c r="DV28" s="552"/>
      <c r="DW28" s="552"/>
      <c r="DX28" s="552"/>
      <c r="DY28" s="552"/>
      <c r="DZ28" s="552"/>
      <c r="EA28" s="552"/>
      <c r="EB28" s="552"/>
      <c r="EC28" s="552"/>
      <c r="ED28" s="552"/>
      <c r="EE28" s="552"/>
      <c r="EF28" s="552"/>
      <c r="EG28" s="552"/>
      <c r="EH28" s="552"/>
      <c r="EI28" s="552"/>
      <c r="EJ28" s="553"/>
      <c r="EK28" s="70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HI28" s="252" t="str">
        <f t="shared" si="0"/>
        <v/>
      </c>
    </row>
    <row r="29" spans="1:217" ht="15.75" customHeight="1">
      <c r="A29" s="554" t="str">
        <f>IF(AM29="","",VLOOKUP(AM29,'（選択リスト）'!$L$3:$M$59,2,0))</f>
        <v/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6"/>
      <c r="AN29" s="557"/>
      <c r="AO29" s="557"/>
      <c r="AP29" s="557"/>
      <c r="AQ29" s="557"/>
      <c r="AR29" s="557"/>
      <c r="AS29" s="557"/>
      <c r="AT29" s="557"/>
      <c r="AU29" s="557"/>
      <c r="AV29" s="558"/>
      <c r="AW29" s="549"/>
      <c r="AX29" s="547"/>
      <c r="AY29" s="547"/>
      <c r="AZ29" s="547"/>
      <c r="BA29" s="547"/>
      <c r="BB29" s="547"/>
      <c r="BC29" s="547"/>
      <c r="BD29" s="547"/>
      <c r="BE29" s="547"/>
      <c r="BF29" s="547"/>
      <c r="BG29" s="547"/>
      <c r="BH29" s="547"/>
      <c r="BI29" s="547"/>
      <c r="BJ29" s="550"/>
      <c r="BK29" s="546"/>
      <c r="BL29" s="547"/>
      <c r="BM29" s="547"/>
      <c r="BN29" s="547"/>
      <c r="BO29" s="547"/>
      <c r="BP29" s="547"/>
      <c r="BQ29" s="547"/>
      <c r="BR29" s="547"/>
      <c r="BS29" s="547"/>
      <c r="BT29" s="547"/>
      <c r="BU29" s="547"/>
      <c r="BV29" s="547"/>
      <c r="BW29" s="547"/>
      <c r="BX29" s="548"/>
      <c r="BY29" s="549"/>
      <c r="BZ29" s="547"/>
      <c r="CA29" s="547"/>
      <c r="CB29" s="547"/>
      <c r="CC29" s="547"/>
      <c r="CD29" s="547"/>
      <c r="CE29" s="547"/>
      <c r="CF29" s="547"/>
      <c r="CG29" s="547"/>
      <c r="CH29" s="547"/>
      <c r="CI29" s="547"/>
      <c r="CJ29" s="547"/>
      <c r="CK29" s="547"/>
      <c r="CL29" s="550"/>
      <c r="CM29" s="546"/>
      <c r="CN29" s="547"/>
      <c r="CO29" s="547"/>
      <c r="CP29" s="547"/>
      <c r="CQ29" s="547"/>
      <c r="CR29" s="547"/>
      <c r="CS29" s="547"/>
      <c r="CT29" s="547"/>
      <c r="CU29" s="547"/>
      <c r="CV29" s="547"/>
      <c r="CW29" s="547"/>
      <c r="CX29" s="547"/>
      <c r="CY29" s="547"/>
      <c r="CZ29" s="548"/>
      <c r="DA29" s="551"/>
      <c r="DB29" s="552"/>
      <c r="DC29" s="552"/>
      <c r="DD29" s="552"/>
      <c r="DE29" s="552"/>
      <c r="DF29" s="552"/>
      <c r="DG29" s="552"/>
      <c r="DH29" s="552"/>
      <c r="DI29" s="552"/>
      <c r="DJ29" s="552"/>
      <c r="DK29" s="552"/>
      <c r="DL29" s="552"/>
      <c r="DM29" s="552"/>
      <c r="DN29" s="552"/>
      <c r="DO29" s="552"/>
      <c r="DP29" s="552"/>
      <c r="DQ29" s="552"/>
      <c r="DR29" s="552"/>
      <c r="DS29" s="552"/>
      <c r="DT29" s="552"/>
      <c r="DU29" s="552"/>
      <c r="DV29" s="552"/>
      <c r="DW29" s="552"/>
      <c r="DX29" s="552"/>
      <c r="DY29" s="552"/>
      <c r="DZ29" s="552"/>
      <c r="EA29" s="552"/>
      <c r="EB29" s="552"/>
      <c r="EC29" s="552"/>
      <c r="ED29" s="552"/>
      <c r="EE29" s="552"/>
      <c r="EF29" s="552"/>
      <c r="EG29" s="552"/>
      <c r="EH29" s="552"/>
      <c r="EI29" s="552"/>
      <c r="EJ29" s="553"/>
      <c r="EK29" s="70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52"/>
      <c r="EW29" s="252"/>
      <c r="EX29" s="252"/>
      <c r="EY29" s="252"/>
      <c r="EZ29" s="252"/>
      <c r="FA29" s="252"/>
      <c r="FB29" s="252"/>
      <c r="FC29" s="252"/>
      <c r="FD29" s="252"/>
      <c r="FE29" s="252"/>
      <c r="FF29" s="252"/>
      <c r="FG29" s="252"/>
      <c r="FH29" s="252"/>
      <c r="FI29" s="252"/>
      <c r="FJ29" s="252"/>
      <c r="FK29" s="252"/>
      <c r="FL29" s="252"/>
      <c r="FM29" s="252"/>
      <c r="FN29" s="252"/>
      <c r="FO29" s="252"/>
      <c r="FP29" s="252"/>
      <c r="FQ29" s="252"/>
      <c r="FR29" s="252"/>
      <c r="HI29" s="252" t="str">
        <f t="shared" si="0"/>
        <v/>
      </c>
    </row>
    <row r="30" spans="1:217" ht="15.75" customHeight="1">
      <c r="A30" s="554" t="str">
        <f>IF(AM30="","",VLOOKUP(AM30,'（選択リスト）'!$L$3:$M$59,2,0))</f>
        <v/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6"/>
      <c r="AN30" s="557"/>
      <c r="AO30" s="557"/>
      <c r="AP30" s="557"/>
      <c r="AQ30" s="557"/>
      <c r="AR30" s="557"/>
      <c r="AS30" s="557"/>
      <c r="AT30" s="557"/>
      <c r="AU30" s="557"/>
      <c r="AV30" s="558"/>
      <c r="AW30" s="549"/>
      <c r="AX30" s="547"/>
      <c r="AY30" s="547"/>
      <c r="AZ30" s="547"/>
      <c r="BA30" s="547"/>
      <c r="BB30" s="547"/>
      <c r="BC30" s="547"/>
      <c r="BD30" s="547"/>
      <c r="BE30" s="547"/>
      <c r="BF30" s="547"/>
      <c r="BG30" s="547"/>
      <c r="BH30" s="547"/>
      <c r="BI30" s="547"/>
      <c r="BJ30" s="550"/>
      <c r="BK30" s="546"/>
      <c r="BL30" s="547"/>
      <c r="BM30" s="547"/>
      <c r="BN30" s="547"/>
      <c r="BO30" s="547"/>
      <c r="BP30" s="547"/>
      <c r="BQ30" s="547"/>
      <c r="BR30" s="547"/>
      <c r="BS30" s="547"/>
      <c r="BT30" s="547"/>
      <c r="BU30" s="547"/>
      <c r="BV30" s="547"/>
      <c r="BW30" s="547"/>
      <c r="BX30" s="548"/>
      <c r="BY30" s="549"/>
      <c r="BZ30" s="547"/>
      <c r="CA30" s="547"/>
      <c r="CB30" s="547"/>
      <c r="CC30" s="547"/>
      <c r="CD30" s="547"/>
      <c r="CE30" s="547"/>
      <c r="CF30" s="547"/>
      <c r="CG30" s="547"/>
      <c r="CH30" s="547"/>
      <c r="CI30" s="547"/>
      <c r="CJ30" s="547"/>
      <c r="CK30" s="547"/>
      <c r="CL30" s="550"/>
      <c r="CM30" s="546"/>
      <c r="CN30" s="547"/>
      <c r="CO30" s="547"/>
      <c r="CP30" s="547"/>
      <c r="CQ30" s="547"/>
      <c r="CR30" s="547"/>
      <c r="CS30" s="547"/>
      <c r="CT30" s="547"/>
      <c r="CU30" s="547"/>
      <c r="CV30" s="547"/>
      <c r="CW30" s="547"/>
      <c r="CX30" s="547"/>
      <c r="CY30" s="547"/>
      <c r="CZ30" s="548"/>
      <c r="DA30" s="551"/>
      <c r="DB30" s="552"/>
      <c r="DC30" s="552"/>
      <c r="DD30" s="552"/>
      <c r="DE30" s="552"/>
      <c r="DF30" s="552"/>
      <c r="DG30" s="552"/>
      <c r="DH30" s="552"/>
      <c r="DI30" s="552"/>
      <c r="DJ30" s="552"/>
      <c r="DK30" s="552"/>
      <c r="DL30" s="552"/>
      <c r="DM30" s="552"/>
      <c r="DN30" s="552"/>
      <c r="DO30" s="552"/>
      <c r="DP30" s="552"/>
      <c r="DQ30" s="552"/>
      <c r="DR30" s="552"/>
      <c r="DS30" s="552"/>
      <c r="DT30" s="552"/>
      <c r="DU30" s="552"/>
      <c r="DV30" s="552"/>
      <c r="DW30" s="552"/>
      <c r="DX30" s="552"/>
      <c r="DY30" s="552"/>
      <c r="DZ30" s="552"/>
      <c r="EA30" s="552"/>
      <c r="EB30" s="552"/>
      <c r="EC30" s="552"/>
      <c r="ED30" s="552"/>
      <c r="EE30" s="552"/>
      <c r="EF30" s="552"/>
      <c r="EG30" s="552"/>
      <c r="EH30" s="552"/>
      <c r="EI30" s="552"/>
      <c r="EJ30" s="553"/>
      <c r="EK30" s="70"/>
      <c r="EL30" s="252"/>
      <c r="EM30" s="252"/>
      <c r="EN30" s="252"/>
      <c r="EO30" s="252"/>
      <c r="EP30" s="252"/>
      <c r="EQ30" s="252"/>
      <c r="ER30" s="252"/>
      <c r="ES30" s="252"/>
      <c r="ET30" s="252"/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2"/>
      <c r="FF30" s="252"/>
      <c r="FG30" s="252"/>
      <c r="FH30" s="252"/>
      <c r="FI30" s="252"/>
      <c r="FJ30" s="252"/>
      <c r="FK30" s="252"/>
      <c r="FL30" s="252"/>
      <c r="FM30" s="252"/>
      <c r="FN30" s="252"/>
      <c r="FO30" s="252"/>
      <c r="FP30" s="252"/>
      <c r="FQ30" s="252"/>
      <c r="FR30" s="252"/>
      <c r="HI30" s="252" t="str">
        <f t="shared" si="0"/>
        <v/>
      </c>
    </row>
    <row r="31" spans="1:217" ht="15.75" customHeight="1">
      <c r="A31" s="554" t="str">
        <f>IF(AM31="","",VLOOKUP(AM31,'（選択リスト）'!$L$3:$M$59,2,0))</f>
        <v/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5"/>
      <c r="AC31" s="555"/>
      <c r="AD31" s="555"/>
      <c r="AE31" s="555"/>
      <c r="AF31" s="555"/>
      <c r="AG31" s="555"/>
      <c r="AH31" s="555"/>
      <c r="AI31" s="555"/>
      <c r="AJ31" s="555"/>
      <c r="AK31" s="555"/>
      <c r="AL31" s="555"/>
      <c r="AM31" s="556"/>
      <c r="AN31" s="557"/>
      <c r="AO31" s="557"/>
      <c r="AP31" s="557"/>
      <c r="AQ31" s="557"/>
      <c r="AR31" s="557"/>
      <c r="AS31" s="557"/>
      <c r="AT31" s="557"/>
      <c r="AU31" s="557"/>
      <c r="AV31" s="558"/>
      <c r="AW31" s="549"/>
      <c r="AX31" s="547"/>
      <c r="AY31" s="547"/>
      <c r="AZ31" s="547"/>
      <c r="BA31" s="547"/>
      <c r="BB31" s="547"/>
      <c r="BC31" s="547"/>
      <c r="BD31" s="547"/>
      <c r="BE31" s="547"/>
      <c r="BF31" s="547"/>
      <c r="BG31" s="547"/>
      <c r="BH31" s="547"/>
      <c r="BI31" s="547"/>
      <c r="BJ31" s="550"/>
      <c r="BK31" s="546"/>
      <c r="BL31" s="547"/>
      <c r="BM31" s="547"/>
      <c r="BN31" s="547"/>
      <c r="BO31" s="547"/>
      <c r="BP31" s="547"/>
      <c r="BQ31" s="547"/>
      <c r="BR31" s="547"/>
      <c r="BS31" s="547"/>
      <c r="BT31" s="547"/>
      <c r="BU31" s="547"/>
      <c r="BV31" s="547"/>
      <c r="BW31" s="547"/>
      <c r="BX31" s="548"/>
      <c r="BY31" s="549"/>
      <c r="BZ31" s="547"/>
      <c r="CA31" s="547"/>
      <c r="CB31" s="547"/>
      <c r="CC31" s="547"/>
      <c r="CD31" s="547"/>
      <c r="CE31" s="547"/>
      <c r="CF31" s="547"/>
      <c r="CG31" s="547"/>
      <c r="CH31" s="547"/>
      <c r="CI31" s="547"/>
      <c r="CJ31" s="547"/>
      <c r="CK31" s="547"/>
      <c r="CL31" s="550"/>
      <c r="CM31" s="546"/>
      <c r="CN31" s="547"/>
      <c r="CO31" s="547"/>
      <c r="CP31" s="547"/>
      <c r="CQ31" s="547"/>
      <c r="CR31" s="547"/>
      <c r="CS31" s="547"/>
      <c r="CT31" s="547"/>
      <c r="CU31" s="547"/>
      <c r="CV31" s="547"/>
      <c r="CW31" s="547"/>
      <c r="CX31" s="547"/>
      <c r="CY31" s="547"/>
      <c r="CZ31" s="548"/>
      <c r="DA31" s="551"/>
      <c r="DB31" s="552"/>
      <c r="DC31" s="552"/>
      <c r="DD31" s="552"/>
      <c r="DE31" s="552"/>
      <c r="DF31" s="552"/>
      <c r="DG31" s="552"/>
      <c r="DH31" s="552"/>
      <c r="DI31" s="552"/>
      <c r="DJ31" s="552"/>
      <c r="DK31" s="552"/>
      <c r="DL31" s="552"/>
      <c r="DM31" s="552"/>
      <c r="DN31" s="552"/>
      <c r="DO31" s="552"/>
      <c r="DP31" s="552"/>
      <c r="DQ31" s="552"/>
      <c r="DR31" s="552"/>
      <c r="DS31" s="552"/>
      <c r="DT31" s="552"/>
      <c r="DU31" s="552"/>
      <c r="DV31" s="552"/>
      <c r="DW31" s="552"/>
      <c r="DX31" s="552"/>
      <c r="DY31" s="552"/>
      <c r="DZ31" s="552"/>
      <c r="EA31" s="552"/>
      <c r="EB31" s="552"/>
      <c r="EC31" s="552"/>
      <c r="ED31" s="552"/>
      <c r="EE31" s="552"/>
      <c r="EF31" s="552"/>
      <c r="EG31" s="552"/>
      <c r="EH31" s="552"/>
      <c r="EI31" s="552"/>
      <c r="EJ31" s="553"/>
      <c r="EK31" s="70"/>
      <c r="EL31" s="252"/>
      <c r="EM31" s="252"/>
      <c r="EN31" s="252"/>
      <c r="EO31" s="252"/>
      <c r="EP31" s="252"/>
      <c r="EQ31" s="252"/>
      <c r="ER31" s="252"/>
      <c r="ES31" s="252"/>
      <c r="ET31" s="252"/>
      <c r="EU31" s="252"/>
      <c r="EV31" s="252"/>
      <c r="EW31" s="252"/>
      <c r="EX31" s="252"/>
      <c r="EY31" s="252"/>
      <c r="EZ31" s="252"/>
      <c r="FA31" s="252"/>
      <c r="FB31" s="252"/>
      <c r="FC31" s="252"/>
      <c r="FD31" s="252"/>
      <c r="FE31" s="252"/>
      <c r="FF31" s="252"/>
      <c r="FG31" s="252"/>
      <c r="FH31" s="252"/>
      <c r="FI31" s="252"/>
      <c r="FJ31" s="252"/>
      <c r="FK31" s="252"/>
      <c r="FL31" s="252"/>
      <c r="FM31" s="252"/>
      <c r="FN31" s="252"/>
      <c r="FO31" s="252"/>
      <c r="FP31" s="252"/>
      <c r="FQ31" s="252"/>
      <c r="FR31" s="252"/>
      <c r="HI31" s="252" t="str">
        <f t="shared" si="0"/>
        <v/>
      </c>
    </row>
    <row r="32" spans="1:217" ht="15.75" customHeight="1">
      <c r="A32" s="554" t="str">
        <f>IF(AM32="","",VLOOKUP(AM32,'（選択リスト）'!$L$3:$M$59,2,0))</f>
        <v/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55"/>
      <c r="AH32" s="555"/>
      <c r="AI32" s="555"/>
      <c r="AJ32" s="555"/>
      <c r="AK32" s="555"/>
      <c r="AL32" s="555"/>
      <c r="AM32" s="556"/>
      <c r="AN32" s="557"/>
      <c r="AO32" s="557"/>
      <c r="AP32" s="557"/>
      <c r="AQ32" s="557"/>
      <c r="AR32" s="557"/>
      <c r="AS32" s="557"/>
      <c r="AT32" s="557"/>
      <c r="AU32" s="557"/>
      <c r="AV32" s="558"/>
      <c r="AW32" s="549"/>
      <c r="AX32" s="547"/>
      <c r="AY32" s="547"/>
      <c r="AZ32" s="547"/>
      <c r="BA32" s="547"/>
      <c r="BB32" s="547"/>
      <c r="BC32" s="547"/>
      <c r="BD32" s="547"/>
      <c r="BE32" s="547"/>
      <c r="BF32" s="547"/>
      <c r="BG32" s="547"/>
      <c r="BH32" s="547"/>
      <c r="BI32" s="547"/>
      <c r="BJ32" s="550"/>
      <c r="BK32" s="546"/>
      <c r="BL32" s="547"/>
      <c r="BM32" s="547"/>
      <c r="BN32" s="547"/>
      <c r="BO32" s="547"/>
      <c r="BP32" s="547"/>
      <c r="BQ32" s="547"/>
      <c r="BR32" s="547"/>
      <c r="BS32" s="547"/>
      <c r="BT32" s="547"/>
      <c r="BU32" s="547"/>
      <c r="BV32" s="547"/>
      <c r="BW32" s="547"/>
      <c r="BX32" s="548"/>
      <c r="BY32" s="549"/>
      <c r="BZ32" s="547"/>
      <c r="CA32" s="547"/>
      <c r="CB32" s="547"/>
      <c r="CC32" s="547"/>
      <c r="CD32" s="547"/>
      <c r="CE32" s="547"/>
      <c r="CF32" s="547"/>
      <c r="CG32" s="547"/>
      <c r="CH32" s="547"/>
      <c r="CI32" s="547"/>
      <c r="CJ32" s="547"/>
      <c r="CK32" s="547"/>
      <c r="CL32" s="550"/>
      <c r="CM32" s="546"/>
      <c r="CN32" s="547"/>
      <c r="CO32" s="547"/>
      <c r="CP32" s="547"/>
      <c r="CQ32" s="547"/>
      <c r="CR32" s="547"/>
      <c r="CS32" s="547"/>
      <c r="CT32" s="547"/>
      <c r="CU32" s="547"/>
      <c r="CV32" s="547"/>
      <c r="CW32" s="547"/>
      <c r="CX32" s="547"/>
      <c r="CY32" s="547"/>
      <c r="CZ32" s="548"/>
      <c r="DA32" s="551"/>
      <c r="DB32" s="552"/>
      <c r="DC32" s="552"/>
      <c r="DD32" s="552"/>
      <c r="DE32" s="552"/>
      <c r="DF32" s="552"/>
      <c r="DG32" s="552"/>
      <c r="DH32" s="552"/>
      <c r="DI32" s="552"/>
      <c r="DJ32" s="552"/>
      <c r="DK32" s="552"/>
      <c r="DL32" s="552"/>
      <c r="DM32" s="552"/>
      <c r="DN32" s="552"/>
      <c r="DO32" s="552"/>
      <c r="DP32" s="552"/>
      <c r="DQ32" s="552"/>
      <c r="DR32" s="552"/>
      <c r="DS32" s="552"/>
      <c r="DT32" s="552"/>
      <c r="DU32" s="552"/>
      <c r="DV32" s="552"/>
      <c r="DW32" s="552"/>
      <c r="DX32" s="552"/>
      <c r="DY32" s="552"/>
      <c r="DZ32" s="552"/>
      <c r="EA32" s="552"/>
      <c r="EB32" s="552"/>
      <c r="EC32" s="552"/>
      <c r="ED32" s="552"/>
      <c r="EE32" s="552"/>
      <c r="EF32" s="552"/>
      <c r="EG32" s="552"/>
      <c r="EH32" s="552"/>
      <c r="EI32" s="552"/>
      <c r="EJ32" s="553"/>
      <c r="EK32" s="70"/>
      <c r="EL32" s="252"/>
      <c r="EM32" s="252"/>
      <c r="EN32" s="252"/>
      <c r="EO32" s="252"/>
      <c r="EP32" s="252"/>
      <c r="EQ32" s="252"/>
      <c r="ER32" s="252"/>
      <c r="ES32" s="252"/>
      <c r="ET32" s="252"/>
      <c r="EU32" s="252"/>
      <c r="EV32" s="252"/>
      <c r="EW32" s="252"/>
      <c r="EX32" s="252"/>
      <c r="EY32" s="252"/>
      <c r="EZ32" s="252"/>
      <c r="FA32" s="252"/>
      <c r="FB32" s="252"/>
      <c r="FC32" s="252"/>
      <c r="FD32" s="252"/>
      <c r="FE32" s="252"/>
      <c r="FF32" s="252"/>
      <c r="FG32" s="252"/>
      <c r="FH32" s="252"/>
      <c r="FI32" s="252"/>
      <c r="FJ32" s="252"/>
      <c r="FK32" s="252"/>
      <c r="FL32" s="252"/>
      <c r="FM32" s="252"/>
      <c r="FN32" s="252"/>
      <c r="FO32" s="252"/>
      <c r="FP32" s="252"/>
      <c r="FQ32" s="252"/>
      <c r="FR32" s="252"/>
      <c r="HI32" s="252" t="str">
        <f t="shared" si="0"/>
        <v/>
      </c>
    </row>
    <row r="33" spans="1:217" ht="15.75" customHeight="1">
      <c r="A33" s="554" t="str">
        <f>IF(AM33="","",VLOOKUP(AM33,'（選択リスト）'!$L$3:$M$59,2,0))</f>
        <v/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5"/>
      <c r="AF33" s="555"/>
      <c r="AG33" s="555"/>
      <c r="AH33" s="555"/>
      <c r="AI33" s="555"/>
      <c r="AJ33" s="555"/>
      <c r="AK33" s="555"/>
      <c r="AL33" s="555"/>
      <c r="AM33" s="556"/>
      <c r="AN33" s="557"/>
      <c r="AO33" s="557"/>
      <c r="AP33" s="557"/>
      <c r="AQ33" s="557"/>
      <c r="AR33" s="557"/>
      <c r="AS33" s="557"/>
      <c r="AT33" s="557"/>
      <c r="AU33" s="557"/>
      <c r="AV33" s="558"/>
      <c r="AW33" s="549"/>
      <c r="AX33" s="547"/>
      <c r="AY33" s="547"/>
      <c r="AZ33" s="547"/>
      <c r="BA33" s="547"/>
      <c r="BB33" s="547"/>
      <c r="BC33" s="547"/>
      <c r="BD33" s="547"/>
      <c r="BE33" s="547"/>
      <c r="BF33" s="547"/>
      <c r="BG33" s="547"/>
      <c r="BH33" s="547"/>
      <c r="BI33" s="547"/>
      <c r="BJ33" s="550"/>
      <c r="BK33" s="546"/>
      <c r="BL33" s="547"/>
      <c r="BM33" s="547"/>
      <c r="BN33" s="547"/>
      <c r="BO33" s="547"/>
      <c r="BP33" s="547"/>
      <c r="BQ33" s="547"/>
      <c r="BR33" s="547"/>
      <c r="BS33" s="547"/>
      <c r="BT33" s="547"/>
      <c r="BU33" s="547"/>
      <c r="BV33" s="547"/>
      <c r="BW33" s="547"/>
      <c r="BX33" s="548"/>
      <c r="BY33" s="549"/>
      <c r="BZ33" s="547"/>
      <c r="CA33" s="547"/>
      <c r="CB33" s="547"/>
      <c r="CC33" s="547"/>
      <c r="CD33" s="547"/>
      <c r="CE33" s="547"/>
      <c r="CF33" s="547"/>
      <c r="CG33" s="547"/>
      <c r="CH33" s="547"/>
      <c r="CI33" s="547"/>
      <c r="CJ33" s="547"/>
      <c r="CK33" s="547"/>
      <c r="CL33" s="550"/>
      <c r="CM33" s="546"/>
      <c r="CN33" s="547"/>
      <c r="CO33" s="547"/>
      <c r="CP33" s="547"/>
      <c r="CQ33" s="547"/>
      <c r="CR33" s="547"/>
      <c r="CS33" s="547"/>
      <c r="CT33" s="547"/>
      <c r="CU33" s="547"/>
      <c r="CV33" s="547"/>
      <c r="CW33" s="547"/>
      <c r="CX33" s="547"/>
      <c r="CY33" s="547"/>
      <c r="CZ33" s="548"/>
      <c r="DA33" s="551"/>
      <c r="DB33" s="552"/>
      <c r="DC33" s="552"/>
      <c r="DD33" s="552"/>
      <c r="DE33" s="552"/>
      <c r="DF33" s="552"/>
      <c r="DG33" s="552"/>
      <c r="DH33" s="552"/>
      <c r="DI33" s="552"/>
      <c r="DJ33" s="552"/>
      <c r="DK33" s="552"/>
      <c r="DL33" s="552"/>
      <c r="DM33" s="552"/>
      <c r="DN33" s="552"/>
      <c r="DO33" s="552"/>
      <c r="DP33" s="552"/>
      <c r="DQ33" s="552"/>
      <c r="DR33" s="552"/>
      <c r="DS33" s="552"/>
      <c r="DT33" s="552"/>
      <c r="DU33" s="552"/>
      <c r="DV33" s="552"/>
      <c r="DW33" s="552"/>
      <c r="DX33" s="552"/>
      <c r="DY33" s="552"/>
      <c r="DZ33" s="552"/>
      <c r="EA33" s="552"/>
      <c r="EB33" s="552"/>
      <c r="EC33" s="552"/>
      <c r="ED33" s="552"/>
      <c r="EE33" s="552"/>
      <c r="EF33" s="552"/>
      <c r="EG33" s="552"/>
      <c r="EH33" s="552"/>
      <c r="EI33" s="552"/>
      <c r="EJ33" s="553"/>
      <c r="EK33" s="70"/>
      <c r="EL33" s="252"/>
      <c r="EM33" s="252"/>
      <c r="EN33" s="252"/>
      <c r="EO33" s="252"/>
      <c r="EP33" s="252"/>
      <c r="EQ33" s="252"/>
      <c r="ER33" s="252"/>
      <c r="ES33" s="252"/>
      <c r="ET33" s="252"/>
      <c r="EU33" s="252"/>
      <c r="EV33" s="252"/>
      <c r="EW33" s="252"/>
      <c r="EX33" s="252"/>
      <c r="EY33" s="252"/>
      <c r="EZ33" s="252"/>
      <c r="FA33" s="252"/>
      <c r="FB33" s="252"/>
      <c r="FC33" s="252"/>
      <c r="FD33" s="252"/>
      <c r="FE33" s="252"/>
      <c r="FF33" s="252"/>
      <c r="FG33" s="252"/>
      <c r="FH33" s="252"/>
      <c r="FI33" s="252"/>
      <c r="FJ33" s="252"/>
      <c r="FK33" s="252"/>
      <c r="FL33" s="252"/>
      <c r="FM33" s="252"/>
      <c r="FN33" s="252"/>
      <c r="FO33" s="252"/>
      <c r="FP33" s="252"/>
      <c r="FQ33" s="252"/>
      <c r="FR33" s="252"/>
      <c r="HI33" s="252" t="str">
        <f t="shared" si="0"/>
        <v/>
      </c>
    </row>
    <row r="34" spans="1:217" ht="15.75" customHeight="1">
      <c r="A34" s="554" t="str">
        <f>IF(AM34="","",VLOOKUP(AM34,'（選択リスト）'!$L$3:$M$59,2,0))</f>
        <v/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  <c r="AG34" s="555"/>
      <c r="AH34" s="555"/>
      <c r="AI34" s="555"/>
      <c r="AJ34" s="555"/>
      <c r="AK34" s="555"/>
      <c r="AL34" s="555"/>
      <c r="AM34" s="556"/>
      <c r="AN34" s="557"/>
      <c r="AO34" s="557"/>
      <c r="AP34" s="557"/>
      <c r="AQ34" s="557"/>
      <c r="AR34" s="557"/>
      <c r="AS34" s="557"/>
      <c r="AT34" s="557"/>
      <c r="AU34" s="557"/>
      <c r="AV34" s="558"/>
      <c r="AW34" s="549"/>
      <c r="AX34" s="547"/>
      <c r="AY34" s="547"/>
      <c r="AZ34" s="547"/>
      <c r="BA34" s="547"/>
      <c r="BB34" s="547"/>
      <c r="BC34" s="547"/>
      <c r="BD34" s="547"/>
      <c r="BE34" s="547"/>
      <c r="BF34" s="547"/>
      <c r="BG34" s="547"/>
      <c r="BH34" s="547"/>
      <c r="BI34" s="547"/>
      <c r="BJ34" s="550"/>
      <c r="BK34" s="546"/>
      <c r="BL34" s="547"/>
      <c r="BM34" s="547"/>
      <c r="BN34" s="547"/>
      <c r="BO34" s="547"/>
      <c r="BP34" s="547"/>
      <c r="BQ34" s="547"/>
      <c r="BR34" s="547"/>
      <c r="BS34" s="547"/>
      <c r="BT34" s="547"/>
      <c r="BU34" s="547"/>
      <c r="BV34" s="547"/>
      <c r="BW34" s="547"/>
      <c r="BX34" s="548"/>
      <c r="BY34" s="549"/>
      <c r="BZ34" s="547"/>
      <c r="CA34" s="547"/>
      <c r="CB34" s="547"/>
      <c r="CC34" s="547"/>
      <c r="CD34" s="547"/>
      <c r="CE34" s="547"/>
      <c r="CF34" s="547"/>
      <c r="CG34" s="547"/>
      <c r="CH34" s="547"/>
      <c r="CI34" s="547"/>
      <c r="CJ34" s="547"/>
      <c r="CK34" s="547"/>
      <c r="CL34" s="550"/>
      <c r="CM34" s="546"/>
      <c r="CN34" s="547"/>
      <c r="CO34" s="547"/>
      <c r="CP34" s="547"/>
      <c r="CQ34" s="547"/>
      <c r="CR34" s="547"/>
      <c r="CS34" s="547"/>
      <c r="CT34" s="547"/>
      <c r="CU34" s="547"/>
      <c r="CV34" s="547"/>
      <c r="CW34" s="547"/>
      <c r="CX34" s="547"/>
      <c r="CY34" s="547"/>
      <c r="CZ34" s="548"/>
      <c r="DA34" s="551"/>
      <c r="DB34" s="552"/>
      <c r="DC34" s="552"/>
      <c r="DD34" s="552"/>
      <c r="DE34" s="552"/>
      <c r="DF34" s="552"/>
      <c r="DG34" s="552"/>
      <c r="DH34" s="552"/>
      <c r="DI34" s="552"/>
      <c r="DJ34" s="552"/>
      <c r="DK34" s="552"/>
      <c r="DL34" s="552"/>
      <c r="DM34" s="552"/>
      <c r="DN34" s="552"/>
      <c r="DO34" s="552"/>
      <c r="DP34" s="552"/>
      <c r="DQ34" s="552"/>
      <c r="DR34" s="552"/>
      <c r="DS34" s="552"/>
      <c r="DT34" s="552"/>
      <c r="DU34" s="552"/>
      <c r="DV34" s="552"/>
      <c r="DW34" s="552"/>
      <c r="DX34" s="552"/>
      <c r="DY34" s="552"/>
      <c r="DZ34" s="552"/>
      <c r="EA34" s="552"/>
      <c r="EB34" s="552"/>
      <c r="EC34" s="552"/>
      <c r="ED34" s="552"/>
      <c r="EE34" s="552"/>
      <c r="EF34" s="552"/>
      <c r="EG34" s="552"/>
      <c r="EH34" s="552"/>
      <c r="EI34" s="552"/>
      <c r="EJ34" s="553"/>
      <c r="EK34" s="70"/>
      <c r="EL34" s="252"/>
      <c r="EM34" s="252"/>
      <c r="EN34" s="252"/>
      <c r="EO34" s="252"/>
      <c r="EP34" s="252"/>
      <c r="EQ34" s="252"/>
      <c r="ER34" s="252"/>
      <c r="ES34" s="252"/>
      <c r="ET34" s="252"/>
      <c r="EU34" s="252"/>
      <c r="EV34" s="252"/>
      <c r="EW34" s="252"/>
      <c r="EX34" s="252"/>
      <c r="EY34" s="252"/>
      <c r="EZ34" s="252"/>
      <c r="FA34" s="252"/>
      <c r="FB34" s="252"/>
      <c r="FC34" s="252"/>
      <c r="FD34" s="252"/>
      <c r="FE34" s="252"/>
      <c r="FF34" s="252"/>
      <c r="FG34" s="252"/>
      <c r="FH34" s="252"/>
      <c r="FI34" s="252"/>
      <c r="FJ34" s="252"/>
      <c r="FK34" s="252"/>
      <c r="FL34" s="252"/>
      <c r="FM34" s="252"/>
      <c r="FN34" s="252"/>
      <c r="FO34" s="252"/>
      <c r="FP34" s="252"/>
      <c r="FQ34" s="252"/>
      <c r="FR34" s="252"/>
      <c r="HI34" s="252" t="str">
        <f t="shared" si="0"/>
        <v/>
      </c>
    </row>
    <row r="35" spans="1:217" ht="15.75" customHeight="1">
      <c r="A35" s="554" t="str">
        <f>IF(AM35="","",VLOOKUP(AM35,'（選択リスト）'!$L$3:$M$59,2,0))</f>
        <v/>
      </c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6"/>
      <c r="AN35" s="557"/>
      <c r="AO35" s="557"/>
      <c r="AP35" s="557"/>
      <c r="AQ35" s="557"/>
      <c r="AR35" s="557"/>
      <c r="AS35" s="557"/>
      <c r="AT35" s="557"/>
      <c r="AU35" s="557"/>
      <c r="AV35" s="558"/>
      <c r="AW35" s="549"/>
      <c r="AX35" s="547"/>
      <c r="AY35" s="547"/>
      <c r="AZ35" s="547"/>
      <c r="BA35" s="547"/>
      <c r="BB35" s="547"/>
      <c r="BC35" s="547"/>
      <c r="BD35" s="547"/>
      <c r="BE35" s="547"/>
      <c r="BF35" s="547"/>
      <c r="BG35" s="547"/>
      <c r="BH35" s="547"/>
      <c r="BI35" s="547"/>
      <c r="BJ35" s="550"/>
      <c r="BK35" s="546"/>
      <c r="BL35" s="547"/>
      <c r="BM35" s="547"/>
      <c r="BN35" s="547"/>
      <c r="BO35" s="547"/>
      <c r="BP35" s="547"/>
      <c r="BQ35" s="547"/>
      <c r="BR35" s="547"/>
      <c r="BS35" s="547"/>
      <c r="BT35" s="547"/>
      <c r="BU35" s="547"/>
      <c r="BV35" s="547"/>
      <c r="BW35" s="547"/>
      <c r="BX35" s="548"/>
      <c r="BY35" s="549"/>
      <c r="BZ35" s="547"/>
      <c r="CA35" s="547"/>
      <c r="CB35" s="547"/>
      <c r="CC35" s="547"/>
      <c r="CD35" s="547"/>
      <c r="CE35" s="547"/>
      <c r="CF35" s="547"/>
      <c r="CG35" s="547"/>
      <c r="CH35" s="547"/>
      <c r="CI35" s="547"/>
      <c r="CJ35" s="547"/>
      <c r="CK35" s="547"/>
      <c r="CL35" s="550"/>
      <c r="CM35" s="546"/>
      <c r="CN35" s="547"/>
      <c r="CO35" s="547"/>
      <c r="CP35" s="547"/>
      <c r="CQ35" s="547"/>
      <c r="CR35" s="547"/>
      <c r="CS35" s="547"/>
      <c r="CT35" s="547"/>
      <c r="CU35" s="547"/>
      <c r="CV35" s="547"/>
      <c r="CW35" s="547"/>
      <c r="CX35" s="547"/>
      <c r="CY35" s="547"/>
      <c r="CZ35" s="548"/>
      <c r="DA35" s="551"/>
      <c r="DB35" s="552"/>
      <c r="DC35" s="552"/>
      <c r="DD35" s="552"/>
      <c r="DE35" s="552"/>
      <c r="DF35" s="552"/>
      <c r="DG35" s="552"/>
      <c r="DH35" s="552"/>
      <c r="DI35" s="552"/>
      <c r="DJ35" s="552"/>
      <c r="DK35" s="552"/>
      <c r="DL35" s="552"/>
      <c r="DM35" s="552"/>
      <c r="DN35" s="552"/>
      <c r="DO35" s="552"/>
      <c r="DP35" s="552"/>
      <c r="DQ35" s="552"/>
      <c r="DR35" s="552"/>
      <c r="DS35" s="552"/>
      <c r="DT35" s="552"/>
      <c r="DU35" s="552"/>
      <c r="DV35" s="552"/>
      <c r="DW35" s="552"/>
      <c r="DX35" s="552"/>
      <c r="DY35" s="552"/>
      <c r="DZ35" s="552"/>
      <c r="EA35" s="552"/>
      <c r="EB35" s="552"/>
      <c r="EC35" s="552"/>
      <c r="ED35" s="552"/>
      <c r="EE35" s="552"/>
      <c r="EF35" s="552"/>
      <c r="EG35" s="552"/>
      <c r="EH35" s="552"/>
      <c r="EI35" s="552"/>
      <c r="EJ35" s="553"/>
      <c r="EK35" s="70"/>
      <c r="EL35" s="252"/>
      <c r="EM35" s="252"/>
      <c r="EN35" s="252"/>
      <c r="EO35" s="252"/>
      <c r="EP35" s="252"/>
      <c r="EQ35" s="252"/>
      <c r="ER35" s="252"/>
      <c r="ES35" s="252"/>
      <c r="ET35" s="252"/>
      <c r="EU35" s="252"/>
      <c r="EV35" s="252"/>
      <c r="EW35" s="252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2"/>
      <c r="FL35" s="252"/>
      <c r="FM35" s="252"/>
      <c r="FN35" s="252"/>
      <c r="FO35" s="252"/>
      <c r="FP35" s="252"/>
      <c r="FQ35" s="252"/>
      <c r="FR35" s="252"/>
      <c r="HI35" s="252" t="str">
        <f t="shared" si="0"/>
        <v/>
      </c>
    </row>
    <row r="36" spans="1:217" ht="15.75" customHeight="1">
      <c r="A36" s="554" t="str">
        <f>IF(AM36="","",VLOOKUP(AM36,'（選択リスト）'!$L$3:$M$59,2,0))</f>
        <v/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6"/>
      <c r="AN36" s="557"/>
      <c r="AO36" s="557"/>
      <c r="AP36" s="557"/>
      <c r="AQ36" s="557"/>
      <c r="AR36" s="557"/>
      <c r="AS36" s="557"/>
      <c r="AT36" s="557"/>
      <c r="AU36" s="557"/>
      <c r="AV36" s="558"/>
      <c r="AW36" s="549"/>
      <c r="AX36" s="547"/>
      <c r="AY36" s="547"/>
      <c r="AZ36" s="547"/>
      <c r="BA36" s="547"/>
      <c r="BB36" s="547"/>
      <c r="BC36" s="547"/>
      <c r="BD36" s="547"/>
      <c r="BE36" s="547"/>
      <c r="BF36" s="547"/>
      <c r="BG36" s="547"/>
      <c r="BH36" s="547"/>
      <c r="BI36" s="547"/>
      <c r="BJ36" s="550"/>
      <c r="BK36" s="546"/>
      <c r="BL36" s="547"/>
      <c r="BM36" s="547"/>
      <c r="BN36" s="547"/>
      <c r="BO36" s="547"/>
      <c r="BP36" s="547"/>
      <c r="BQ36" s="547"/>
      <c r="BR36" s="547"/>
      <c r="BS36" s="547"/>
      <c r="BT36" s="547"/>
      <c r="BU36" s="547"/>
      <c r="BV36" s="547"/>
      <c r="BW36" s="547"/>
      <c r="BX36" s="548"/>
      <c r="BY36" s="549"/>
      <c r="BZ36" s="547"/>
      <c r="CA36" s="547"/>
      <c r="CB36" s="547"/>
      <c r="CC36" s="547"/>
      <c r="CD36" s="547"/>
      <c r="CE36" s="547"/>
      <c r="CF36" s="547"/>
      <c r="CG36" s="547"/>
      <c r="CH36" s="547"/>
      <c r="CI36" s="547"/>
      <c r="CJ36" s="547"/>
      <c r="CK36" s="547"/>
      <c r="CL36" s="550"/>
      <c r="CM36" s="546"/>
      <c r="CN36" s="547"/>
      <c r="CO36" s="547"/>
      <c r="CP36" s="547"/>
      <c r="CQ36" s="547"/>
      <c r="CR36" s="547"/>
      <c r="CS36" s="547"/>
      <c r="CT36" s="547"/>
      <c r="CU36" s="547"/>
      <c r="CV36" s="547"/>
      <c r="CW36" s="547"/>
      <c r="CX36" s="547"/>
      <c r="CY36" s="547"/>
      <c r="CZ36" s="548"/>
      <c r="DA36" s="551"/>
      <c r="DB36" s="552"/>
      <c r="DC36" s="552"/>
      <c r="DD36" s="552"/>
      <c r="DE36" s="552"/>
      <c r="DF36" s="552"/>
      <c r="DG36" s="552"/>
      <c r="DH36" s="552"/>
      <c r="DI36" s="552"/>
      <c r="DJ36" s="552"/>
      <c r="DK36" s="552"/>
      <c r="DL36" s="552"/>
      <c r="DM36" s="552"/>
      <c r="DN36" s="552"/>
      <c r="DO36" s="552"/>
      <c r="DP36" s="552"/>
      <c r="DQ36" s="552"/>
      <c r="DR36" s="552"/>
      <c r="DS36" s="552"/>
      <c r="DT36" s="552"/>
      <c r="DU36" s="552"/>
      <c r="DV36" s="552"/>
      <c r="DW36" s="552"/>
      <c r="DX36" s="552"/>
      <c r="DY36" s="552"/>
      <c r="DZ36" s="552"/>
      <c r="EA36" s="552"/>
      <c r="EB36" s="552"/>
      <c r="EC36" s="552"/>
      <c r="ED36" s="552"/>
      <c r="EE36" s="552"/>
      <c r="EF36" s="552"/>
      <c r="EG36" s="552"/>
      <c r="EH36" s="552"/>
      <c r="EI36" s="552"/>
      <c r="EJ36" s="553"/>
      <c r="EK36" s="70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HI36" s="252" t="str">
        <f t="shared" si="0"/>
        <v/>
      </c>
    </row>
    <row r="37" spans="1:217" ht="15.75" customHeight="1">
      <c r="A37" s="554" t="str">
        <f>IF(AM37="","",VLOOKUP(AM37,'（選択リスト）'!$L$3:$M$59,2,0))</f>
        <v/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555"/>
      <c r="AB37" s="555"/>
      <c r="AC37" s="555"/>
      <c r="AD37" s="555"/>
      <c r="AE37" s="555"/>
      <c r="AF37" s="555"/>
      <c r="AG37" s="555"/>
      <c r="AH37" s="555"/>
      <c r="AI37" s="555"/>
      <c r="AJ37" s="555"/>
      <c r="AK37" s="555"/>
      <c r="AL37" s="555"/>
      <c r="AM37" s="556"/>
      <c r="AN37" s="557"/>
      <c r="AO37" s="557"/>
      <c r="AP37" s="557"/>
      <c r="AQ37" s="557"/>
      <c r="AR37" s="557"/>
      <c r="AS37" s="557"/>
      <c r="AT37" s="557"/>
      <c r="AU37" s="557"/>
      <c r="AV37" s="558"/>
      <c r="AW37" s="549"/>
      <c r="AX37" s="547"/>
      <c r="AY37" s="547"/>
      <c r="AZ37" s="547"/>
      <c r="BA37" s="547"/>
      <c r="BB37" s="547"/>
      <c r="BC37" s="547"/>
      <c r="BD37" s="547"/>
      <c r="BE37" s="547"/>
      <c r="BF37" s="547"/>
      <c r="BG37" s="547"/>
      <c r="BH37" s="547"/>
      <c r="BI37" s="547"/>
      <c r="BJ37" s="550"/>
      <c r="BK37" s="546"/>
      <c r="BL37" s="547"/>
      <c r="BM37" s="547"/>
      <c r="BN37" s="547"/>
      <c r="BO37" s="547"/>
      <c r="BP37" s="547"/>
      <c r="BQ37" s="547"/>
      <c r="BR37" s="547"/>
      <c r="BS37" s="547"/>
      <c r="BT37" s="547"/>
      <c r="BU37" s="547"/>
      <c r="BV37" s="547"/>
      <c r="BW37" s="547"/>
      <c r="BX37" s="548"/>
      <c r="BY37" s="549"/>
      <c r="BZ37" s="547"/>
      <c r="CA37" s="547"/>
      <c r="CB37" s="547"/>
      <c r="CC37" s="547"/>
      <c r="CD37" s="547"/>
      <c r="CE37" s="547"/>
      <c r="CF37" s="547"/>
      <c r="CG37" s="547"/>
      <c r="CH37" s="547"/>
      <c r="CI37" s="547"/>
      <c r="CJ37" s="547"/>
      <c r="CK37" s="547"/>
      <c r="CL37" s="550"/>
      <c r="CM37" s="546"/>
      <c r="CN37" s="547"/>
      <c r="CO37" s="547"/>
      <c r="CP37" s="547"/>
      <c r="CQ37" s="547"/>
      <c r="CR37" s="547"/>
      <c r="CS37" s="547"/>
      <c r="CT37" s="547"/>
      <c r="CU37" s="547"/>
      <c r="CV37" s="547"/>
      <c r="CW37" s="547"/>
      <c r="CX37" s="547"/>
      <c r="CY37" s="547"/>
      <c r="CZ37" s="548"/>
      <c r="DA37" s="551"/>
      <c r="DB37" s="552"/>
      <c r="DC37" s="552"/>
      <c r="DD37" s="552"/>
      <c r="DE37" s="552"/>
      <c r="DF37" s="552"/>
      <c r="DG37" s="552"/>
      <c r="DH37" s="552"/>
      <c r="DI37" s="552"/>
      <c r="DJ37" s="552"/>
      <c r="DK37" s="552"/>
      <c r="DL37" s="552"/>
      <c r="DM37" s="552"/>
      <c r="DN37" s="552"/>
      <c r="DO37" s="552"/>
      <c r="DP37" s="552"/>
      <c r="DQ37" s="552"/>
      <c r="DR37" s="552"/>
      <c r="DS37" s="552"/>
      <c r="DT37" s="552"/>
      <c r="DU37" s="552"/>
      <c r="DV37" s="552"/>
      <c r="DW37" s="552"/>
      <c r="DX37" s="552"/>
      <c r="DY37" s="552"/>
      <c r="DZ37" s="552"/>
      <c r="EA37" s="552"/>
      <c r="EB37" s="552"/>
      <c r="EC37" s="552"/>
      <c r="ED37" s="552"/>
      <c r="EE37" s="552"/>
      <c r="EF37" s="552"/>
      <c r="EG37" s="552"/>
      <c r="EH37" s="552"/>
      <c r="EI37" s="552"/>
      <c r="EJ37" s="553"/>
      <c r="EK37" s="70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HI37" s="252" t="str">
        <f t="shared" si="0"/>
        <v/>
      </c>
    </row>
    <row r="38" spans="1:217" ht="15.75" customHeight="1">
      <c r="A38" s="554" t="str">
        <f>IF(AM38="","",VLOOKUP(AM38,'（選択リスト）'!$L$3:$M$59,2,0))</f>
        <v/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6"/>
      <c r="AN38" s="557"/>
      <c r="AO38" s="557"/>
      <c r="AP38" s="557"/>
      <c r="AQ38" s="557"/>
      <c r="AR38" s="557"/>
      <c r="AS38" s="557"/>
      <c r="AT38" s="557"/>
      <c r="AU38" s="557"/>
      <c r="AV38" s="558"/>
      <c r="AW38" s="549"/>
      <c r="AX38" s="547"/>
      <c r="AY38" s="547"/>
      <c r="AZ38" s="547"/>
      <c r="BA38" s="547"/>
      <c r="BB38" s="547"/>
      <c r="BC38" s="547"/>
      <c r="BD38" s="547"/>
      <c r="BE38" s="547"/>
      <c r="BF38" s="547"/>
      <c r="BG38" s="547"/>
      <c r="BH38" s="547"/>
      <c r="BI38" s="547"/>
      <c r="BJ38" s="550"/>
      <c r="BK38" s="546"/>
      <c r="BL38" s="547"/>
      <c r="BM38" s="547"/>
      <c r="BN38" s="547"/>
      <c r="BO38" s="547"/>
      <c r="BP38" s="547"/>
      <c r="BQ38" s="547"/>
      <c r="BR38" s="547"/>
      <c r="BS38" s="547"/>
      <c r="BT38" s="547"/>
      <c r="BU38" s="547"/>
      <c r="BV38" s="547"/>
      <c r="BW38" s="547"/>
      <c r="BX38" s="548"/>
      <c r="BY38" s="549"/>
      <c r="BZ38" s="547"/>
      <c r="CA38" s="547"/>
      <c r="CB38" s="547"/>
      <c r="CC38" s="547"/>
      <c r="CD38" s="547"/>
      <c r="CE38" s="547"/>
      <c r="CF38" s="547"/>
      <c r="CG38" s="547"/>
      <c r="CH38" s="547"/>
      <c r="CI38" s="547"/>
      <c r="CJ38" s="547"/>
      <c r="CK38" s="547"/>
      <c r="CL38" s="550"/>
      <c r="CM38" s="546"/>
      <c r="CN38" s="547"/>
      <c r="CO38" s="547"/>
      <c r="CP38" s="547"/>
      <c r="CQ38" s="547"/>
      <c r="CR38" s="547"/>
      <c r="CS38" s="547"/>
      <c r="CT38" s="547"/>
      <c r="CU38" s="547"/>
      <c r="CV38" s="547"/>
      <c r="CW38" s="547"/>
      <c r="CX38" s="547"/>
      <c r="CY38" s="547"/>
      <c r="CZ38" s="548"/>
      <c r="DA38" s="551"/>
      <c r="DB38" s="552"/>
      <c r="DC38" s="552"/>
      <c r="DD38" s="552"/>
      <c r="DE38" s="552"/>
      <c r="DF38" s="552"/>
      <c r="DG38" s="552"/>
      <c r="DH38" s="552"/>
      <c r="DI38" s="552"/>
      <c r="DJ38" s="552"/>
      <c r="DK38" s="552"/>
      <c r="DL38" s="552"/>
      <c r="DM38" s="552"/>
      <c r="DN38" s="552"/>
      <c r="DO38" s="552"/>
      <c r="DP38" s="552"/>
      <c r="DQ38" s="552"/>
      <c r="DR38" s="552"/>
      <c r="DS38" s="552"/>
      <c r="DT38" s="552"/>
      <c r="DU38" s="552"/>
      <c r="DV38" s="552"/>
      <c r="DW38" s="552"/>
      <c r="DX38" s="552"/>
      <c r="DY38" s="552"/>
      <c r="DZ38" s="552"/>
      <c r="EA38" s="552"/>
      <c r="EB38" s="552"/>
      <c r="EC38" s="552"/>
      <c r="ED38" s="552"/>
      <c r="EE38" s="552"/>
      <c r="EF38" s="552"/>
      <c r="EG38" s="552"/>
      <c r="EH38" s="552"/>
      <c r="EI38" s="552"/>
      <c r="EJ38" s="553"/>
      <c r="EK38" s="70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HI38" s="252" t="str">
        <f t="shared" si="0"/>
        <v/>
      </c>
    </row>
    <row r="39" spans="1:217" ht="15.75" customHeight="1">
      <c r="A39" s="554" t="str">
        <f>IF(AM39="","",VLOOKUP(AM39,'（選択リスト）'!$L$3:$M$59,2,0))</f>
        <v/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55"/>
      <c r="AF39" s="555"/>
      <c r="AG39" s="555"/>
      <c r="AH39" s="555"/>
      <c r="AI39" s="555"/>
      <c r="AJ39" s="555"/>
      <c r="AK39" s="555"/>
      <c r="AL39" s="555"/>
      <c r="AM39" s="556"/>
      <c r="AN39" s="557"/>
      <c r="AO39" s="557"/>
      <c r="AP39" s="557"/>
      <c r="AQ39" s="557"/>
      <c r="AR39" s="557"/>
      <c r="AS39" s="557"/>
      <c r="AT39" s="557"/>
      <c r="AU39" s="557"/>
      <c r="AV39" s="558"/>
      <c r="AW39" s="549"/>
      <c r="AX39" s="54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50"/>
      <c r="BK39" s="546"/>
      <c r="BL39" s="547"/>
      <c r="BM39" s="547"/>
      <c r="BN39" s="547"/>
      <c r="BO39" s="547"/>
      <c r="BP39" s="547"/>
      <c r="BQ39" s="547"/>
      <c r="BR39" s="547"/>
      <c r="BS39" s="547"/>
      <c r="BT39" s="547"/>
      <c r="BU39" s="547"/>
      <c r="BV39" s="547"/>
      <c r="BW39" s="547"/>
      <c r="BX39" s="548"/>
      <c r="BY39" s="549"/>
      <c r="BZ39" s="547"/>
      <c r="CA39" s="547"/>
      <c r="CB39" s="547"/>
      <c r="CC39" s="547"/>
      <c r="CD39" s="547"/>
      <c r="CE39" s="547"/>
      <c r="CF39" s="547"/>
      <c r="CG39" s="547"/>
      <c r="CH39" s="547"/>
      <c r="CI39" s="547"/>
      <c r="CJ39" s="547"/>
      <c r="CK39" s="547"/>
      <c r="CL39" s="550"/>
      <c r="CM39" s="546"/>
      <c r="CN39" s="547"/>
      <c r="CO39" s="547"/>
      <c r="CP39" s="547"/>
      <c r="CQ39" s="547"/>
      <c r="CR39" s="547"/>
      <c r="CS39" s="547"/>
      <c r="CT39" s="547"/>
      <c r="CU39" s="547"/>
      <c r="CV39" s="547"/>
      <c r="CW39" s="547"/>
      <c r="CX39" s="547"/>
      <c r="CY39" s="547"/>
      <c r="CZ39" s="548"/>
      <c r="DA39" s="551"/>
      <c r="DB39" s="552"/>
      <c r="DC39" s="552"/>
      <c r="DD39" s="552"/>
      <c r="DE39" s="552"/>
      <c r="DF39" s="552"/>
      <c r="DG39" s="552"/>
      <c r="DH39" s="552"/>
      <c r="DI39" s="552"/>
      <c r="DJ39" s="552"/>
      <c r="DK39" s="552"/>
      <c r="DL39" s="552"/>
      <c r="DM39" s="552"/>
      <c r="DN39" s="552"/>
      <c r="DO39" s="552"/>
      <c r="DP39" s="552"/>
      <c r="DQ39" s="552"/>
      <c r="DR39" s="552"/>
      <c r="DS39" s="552"/>
      <c r="DT39" s="552"/>
      <c r="DU39" s="552"/>
      <c r="DV39" s="552"/>
      <c r="DW39" s="552"/>
      <c r="DX39" s="552"/>
      <c r="DY39" s="552"/>
      <c r="DZ39" s="552"/>
      <c r="EA39" s="552"/>
      <c r="EB39" s="552"/>
      <c r="EC39" s="552"/>
      <c r="ED39" s="552"/>
      <c r="EE39" s="552"/>
      <c r="EF39" s="552"/>
      <c r="EG39" s="552"/>
      <c r="EH39" s="552"/>
      <c r="EI39" s="552"/>
      <c r="EJ39" s="553"/>
      <c r="EK39" s="70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  <c r="FF39" s="252"/>
      <c r="FG39" s="252"/>
      <c r="FH39" s="252"/>
      <c r="FI39" s="252"/>
      <c r="FJ39" s="252"/>
      <c r="FK39" s="252"/>
      <c r="FL39" s="252"/>
      <c r="FM39" s="252"/>
      <c r="FN39" s="252"/>
      <c r="FO39" s="252"/>
      <c r="FP39" s="252"/>
      <c r="FQ39" s="252"/>
      <c r="FR39" s="252"/>
      <c r="HI39" s="252" t="str">
        <f t="shared" si="0"/>
        <v/>
      </c>
    </row>
    <row r="40" spans="1:217" ht="15.75" customHeight="1">
      <c r="A40" s="554" t="str">
        <f>IF(AM40="","",VLOOKUP(AM40,'（選択リスト）'!$L$3:$M$59,2,0))</f>
        <v/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6"/>
      <c r="AN40" s="557"/>
      <c r="AO40" s="557"/>
      <c r="AP40" s="557"/>
      <c r="AQ40" s="557"/>
      <c r="AR40" s="557"/>
      <c r="AS40" s="557"/>
      <c r="AT40" s="557"/>
      <c r="AU40" s="557"/>
      <c r="AV40" s="558"/>
      <c r="AW40" s="549"/>
      <c r="AX40" s="547"/>
      <c r="AY40" s="547"/>
      <c r="AZ40" s="547"/>
      <c r="BA40" s="547"/>
      <c r="BB40" s="547"/>
      <c r="BC40" s="547"/>
      <c r="BD40" s="547"/>
      <c r="BE40" s="547"/>
      <c r="BF40" s="547"/>
      <c r="BG40" s="547"/>
      <c r="BH40" s="547"/>
      <c r="BI40" s="547"/>
      <c r="BJ40" s="550"/>
      <c r="BK40" s="546"/>
      <c r="BL40" s="547"/>
      <c r="BM40" s="547"/>
      <c r="BN40" s="547"/>
      <c r="BO40" s="547"/>
      <c r="BP40" s="547"/>
      <c r="BQ40" s="547"/>
      <c r="BR40" s="547"/>
      <c r="BS40" s="547"/>
      <c r="BT40" s="547"/>
      <c r="BU40" s="547"/>
      <c r="BV40" s="547"/>
      <c r="BW40" s="547"/>
      <c r="BX40" s="548"/>
      <c r="BY40" s="549"/>
      <c r="BZ40" s="547"/>
      <c r="CA40" s="547"/>
      <c r="CB40" s="547"/>
      <c r="CC40" s="547"/>
      <c r="CD40" s="547"/>
      <c r="CE40" s="547"/>
      <c r="CF40" s="547"/>
      <c r="CG40" s="547"/>
      <c r="CH40" s="547"/>
      <c r="CI40" s="547"/>
      <c r="CJ40" s="547"/>
      <c r="CK40" s="547"/>
      <c r="CL40" s="550"/>
      <c r="CM40" s="546"/>
      <c r="CN40" s="547"/>
      <c r="CO40" s="547"/>
      <c r="CP40" s="547"/>
      <c r="CQ40" s="547"/>
      <c r="CR40" s="547"/>
      <c r="CS40" s="547"/>
      <c r="CT40" s="547"/>
      <c r="CU40" s="547"/>
      <c r="CV40" s="547"/>
      <c r="CW40" s="547"/>
      <c r="CX40" s="547"/>
      <c r="CY40" s="547"/>
      <c r="CZ40" s="548"/>
      <c r="DA40" s="551"/>
      <c r="DB40" s="552"/>
      <c r="DC40" s="552"/>
      <c r="DD40" s="552"/>
      <c r="DE40" s="552"/>
      <c r="DF40" s="552"/>
      <c r="DG40" s="552"/>
      <c r="DH40" s="552"/>
      <c r="DI40" s="552"/>
      <c r="DJ40" s="552"/>
      <c r="DK40" s="552"/>
      <c r="DL40" s="552"/>
      <c r="DM40" s="552"/>
      <c r="DN40" s="552"/>
      <c r="DO40" s="552"/>
      <c r="DP40" s="552"/>
      <c r="DQ40" s="552"/>
      <c r="DR40" s="552"/>
      <c r="DS40" s="552"/>
      <c r="DT40" s="552"/>
      <c r="DU40" s="552"/>
      <c r="DV40" s="552"/>
      <c r="DW40" s="552"/>
      <c r="DX40" s="552"/>
      <c r="DY40" s="552"/>
      <c r="DZ40" s="552"/>
      <c r="EA40" s="552"/>
      <c r="EB40" s="552"/>
      <c r="EC40" s="552"/>
      <c r="ED40" s="552"/>
      <c r="EE40" s="552"/>
      <c r="EF40" s="552"/>
      <c r="EG40" s="552"/>
      <c r="EH40" s="552"/>
      <c r="EI40" s="552"/>
      <c r="EJ40" s="553"/>
      <c r="EK40" s="70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HI40" s="252" t="str">
        <f t="shared" si="0"/>
        <v/>
      </c>
    </row>
    <row r="41" spans="1:217" ht="15.75" customHeight="1">
      <c r="A41" s="554" t="str">
        <f>IF(AM41="","",VLOOKUP(AM41,'（選択リスト）'!$L$3:$M$59,2,0))</f>
        <v/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6"/>
      <c r="AN41" s="557"/>
      <c r="AO41" s="557"/>
      <c r="AP41" s="557"/>
      <c r="AQ41" s="557"/>
      <c r="AR41" s="557"/>
      <c r="AS41" s="557"/>
      <c r="AT41" s="557"/>
      <c r="AU41" s="557"/>
      <c r="AV41" s="558"/>
      <c r="AW41" s="549"/>
      <c r="AX41" s="547"/>
      <c r="AY41" s="547"/>
      <c r="AZ41" s="547"/>
      <c r="BA41" s="547"/>
      <c r="BB41" s="547"/>
      <c r="BC41" s="547"/>
      <c r="BD41" s="547"/>
      <c r="BE41" s="547"/>
      <c r="BF41" s="547"/>
      <c r="BG41" s="547"/>
      <c r="BH41" s="547"/>
      <c r="BI41" s="547"/>
      <c r="BJ41" s="550"/>
      <c r="BK41" s="546"/>
      <c r="BL41" s="547"/>
      <c r="BM41" s="547"/>
      <c r="BN41" s="547"/>
      <c r="BO41" s="547"/>
      <c r="BP41" s="547"/>
      <c r="BQ41" s="547"/>
      <c r="BR41" s="547"/>
      <c r="BS41" s="547"/>
      <c r="BT41" s="547"/>
      <c r="BU41" s="547"/>
      <c r="BV41" s="547"/>
      <c r="BW41" s="547"/>
      <c r="BX41" s="548"/>
      <c r="BY41" s="549"/>
      <c r="BZ41" s="547"/>
      <c r="CA41" s="547"/>
      <c r="CB41" s="547"/>
      <c r="CC41" s="547"/>
      <c r="CD41" s="547"/>
      <c r="CE41" s="547"/>
      <c r="CF41" s="547"/>
      <c r="CG41" s="547"/>
      <c r="CH41" s="547"/>
      <c r="CI41" s="547"/>
      <c r="CJ41" s="547"/>
      <c r="CK41" s="547"/>
      <c r="CL41" s="550"/>
      <c r="CM41" s="546"/>
      <c r="CN41" s="547"/>
      <c r="CO41" s="547"/>
      <c r="CP41" s="547"/>
      <c r="CQ41" s="547"/>
      <c r="CR41" s="547"/>
      <c r="CS41" s="547"/>
      <c r="CT41" s="547"/>
      <c r="CU41" s="547"/>
      <c r="CV41" s="547"/>
      <c r="CW41" s="547"/>
      <c r="CX41" s="547"/>
      <c r="CY41" s="547"/>
      <c r="CZ41" s="548"/>
      <c r="DA41" s="551"/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2"/>
      <c r="DQ41" s="552"/>
      <c r="DR41" s="552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2"/>
      <c r="EG41" s="552"/>
      <c r="EH41" s="552"/>
      <c r="EI41" s="552"/>
      <c r="EJ41" s="553"/>
      <c r="EK41" s="70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HI41" s="252" t="str">
        <f t="shared" si="0"/>
        <v/>
      </c>
    </row>
    <row r="42" spans="1:217" ht="15.75" customHeight="1">
      <c r="A42" s="554" t="str">
        <f>IF(AM42="","",VLOOKUP(AM42,'（選択リスト）'!$L$3:$M$59,2,0))</f>
        <v/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55"/>
      <c r="W42" s="555"/>
      <c r="X42" s="555"/>
      <c r="Y42" s="555"/>
      <c r="Z42" s="555"/>
      <c r="AA42" s="555"/>
      <c r="AB42" s="555"/>
      <c r="AC42" s="555"/>
      <c r="AD42" s="555"/>
      <c r="AE42" s="555"/>
      <c r="AF42" s="555"/>
      <c r="AG42" s="555"/>
      <c r="AH42" s="555"/>
      <c r="AI42" s="555"/>
      <c r="AJ42" s="555"/>
      <c r="AK42" s="555"/>
      <c r="AL42" s="555"/>
      <c r="AM42" s="556"/>
      <c r="AN42" s="557"/>
      <c r="AO42" s="557"/>
      <c r="AP42" s="557"/>
      <c r="AQ42" s="557"/>
      <c r="AR42" s="557"/>
      <c r="AS42" s="557"/>
      <c r="AT42" s="557"/>
      <c r="AU42" s="557"/>
      <c r="AV42" s="558"/>
      <c r="AW42" s="549"/>
      <c r="AX42" s="547"/>
      <c r="AY42" s="547"/>
      <c r="AZ42" s="547"/>
      <c r="BA42" s="547"/>
      <c r="BB42" s="547"/>
      <c r="BC42" s="547"/>
      <c r="BD42" s="547"/>
      <c r="BE42" s="547"/>
      <c r="BF42" s="547"/>
      <c r="BG42" s="547"/>
      <c r="BH42" s="547"/>
      <c r="BI42" s="547"/>
      <c r="BJ42" s="550"/>
      <c r="BK42" s="546"/>
      <c r="BL42" s="547"/>
      <c r="BM42" s="547"/>
      <c r="BN42" s="547"/>
      <c r="BO42" s="547"/>
      <c r="BP42" s="547"/>
      <c r="BQ42" s="547"/>
      <c r="BR42" s="547"/>
      <c r="BS42" s="547"/>
      <c r="BT42" s="547"/>
      <c r="BU42" s="547"/>
      <c r="BV42" s="547"/>
      <c r="BW42" s="547"/>
      <c r="BX42" s="548"/>
      <c r="BY42" s="549"/>
      <c r="BZ42" s="547"/>
      <c r="CA42" s="547"/>
      <c r="CB42" s="547"/>
      <c r="CC42" s="547"/>
      <c r="CD42" s="547"/>
      <c r="CE42" s="547"/>
      <c r="CF42" s="547"/>
      <c r="CG42" s="547"/>
      <c r="CH42" s="547"/>
      <c r="CI42" s="547"/>
      <c r="CJ42" s="547"/>
      <c r="CK42" s="547"/>
      <c r="CL42" s="550"/>
      <c r="CM42" s="546"/>
      <c r="CN42" s="547"/>
      <c r="CO42" s="547"/>
      <c r="CP42" s="547"/>
      <c r="CQ42" s="547"/>
      <c r="CR42" s="547"/>
      <c r="CS42" s="547"/>
      <c r="CT42" s="547"/>
      <c r="CU42" s="547"/>
      <c r="CV42" s="547"/>
      <c r="CW42" s="547"/>
      <c r="CX42" s="547"/>
      <c r="CY42" s="547"/>
      <c r="CZ42" s="548"/>
      <c r="DA42" s="551"/>
      <c r="DB42" s="552"/>
      <c r="DC42" s="552"/>
      <c r="DD42" s="552"/>
      <c r="DE42" s="552"/>
      <c r="DF42" s="552"/>
      <c r="DG42" s="552"/>
      <c r="DH42" s="552"/>
      <c r="DI42" s="552"/>
      <c r="DJ42" s="552"/>
      <c r="DK42" s="552"/>
      <c r="DL42" s="552"/>
      <c r="DM42" s="552"/>
      <c r="DN42" s="552"/>
      <c r="DO42" s="552"/>
      <c r="DP42" s="552"/>
      <c r="DQ42" s="552"/>
      <c r="DR42" s="552"/>
      <c r="DS42" s="552"/>
      <c r="DT42" s="552"/>
      <c r="DU42" s="552"/>
      <c r="DV42" s="552"/>
      <c r="DW42" s="552"/>
      <c r="DX42" s="552"/>
      <c r="DY42" s="552"/>
      <c r="DZ42" s="552"/>
      <c r="EA42" s="552"/>
      <c r="EB42" s="552"/>
      <c r="EC42" s="552"/>
      <c r="ED42" s="552"/>
      <c r="EE42" s="552"/>
      <c r="EF42" s="552"/>
      <c r="EG42" s="552"/>
      <c r="EH42" s="552"/>
      <c r="EI42" s="552"/>
      <c r="EJ42" s="553"/>
      <c r="EK42" s="70"/>
      <c r="EL42" s="252"/>
      <c r="EM42" s="252"/>
      <c r="EN42" s="252"/>
      <c r="EO42" s="252"/>
      <c r="EP42" s="252"/>
      <c r="EQ42" s="252"/>
      <c r="ER42" s="252"/>
      <c r="ES42" s="252"/>
      <c r="ET42" s="252"/>
      <c r="EU42" s="252"/>
      <c r="EV42" s="252"/>
      <c r="EW42" s="252"/>
      <c r="EX42" s="252"/>
      <c r="EY42" s="252"/>
      <c r="EZ42" s="252"/>
      <c r="FA42" s="252"/>
      <c r="FB42" s="252"/>
      <c r="FC42" s="252"/>
      <c r="FD42" s="252"/>
      <c r="FE42" s="252"/>
      <c r="FF42" s="252"/>
      <c r="FG42" s="252"/>
      <c r="FH42" s="252"/>
      <c r="FI42" s="252"/>
      <c r="FJ42" s="252"/>
      <c r="FK42" s="252"/>
      <c r="FL42" s="252"/>
      <c r="FM42" s="252"/>
      <c r="FN42" s="252"/>
      <c r="FO42" s="252"/>
      <c r="FP42" s="252"/>
      <c r="FQ42" s="252"/>
      <c r="FR42" s="252"/>
      <c r="HI42" s="252" t="str">
        <f t="shared" si="0"/>
        <v/>
      </c>
    </row>
    <row r="43" spans="1:217" ht="15.75" customHeight="1">
      <c r="A43" s="554" t="str">
        <f>IF(AM43="","",VLOOKUP(AM43,'（選択リスト）'!$L$3:$M$59,2,0))</f>
        <v/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555"/>
      <c r="AJ43" s="555"/>
      <c r="AK43" s="555"/>
      <c r="AL43" s="555"/>
      <c r="AM43" s="556"/>
      <c r="AN43" s="557"/>
      <c r="AO43" s="557"/>
      <c r="AP43" s="557"/>
      <c r="AQ43" s="557"/>
      <c r="AR43" s="557"/>
      <c r="AS43" s="557"/>
      <c r="AT43" s="557"/>
      <c r="AU43" s="557"/>
      <c r="AV43" s="558"/>
      <c r="AW43" s="549"/>
      <c r="AX43" s="547"/>
      <c r="AY43" s="547"/>
      <c r="AZ43" s="547"/>
      <c r="BA43" s="547"/>
      <c r="BB43" s="547"/>
      <c r="BC43" s="547"/>
      <c r="BD43" s="547"/>
      <c r="BE43" s="547"/>
      <c r="BF43" s="547"/>
      <c r="BG43" s="547"/>
      <c r="BH43" s="547"/>
      <c r="BI43" s="547"/>
      <c r="BJ43" s="550"/>
      <c r="BK43" s="546"/>
      <c r="BL43" s="547"/>
      <c r="BM43" s="547"/>
      <c r="BN43" s="547"/>
      <c r="BO43" s="547"/>
      <c r="BP43" s="547"/>
      <c r="BQ43" s="547"/>
      <c r="BR43" s="547"/>
      <c r="BS43" s="547"/>
      <c r="BT43" s="547"/>
      <c r="BU43" s="547"/>
      <c r="BV43" s="547"/>
      <c r="BW43" s="547"/>
      <c r="BX43" s="548"/>
      <c r="BY43" s="549"/>
      <c r="BZ43" s="547"/>
      <c r="CA43" s="547"/>
      <c r="CB43" s="547"/>
      <c r="CC43" s="547"/>
      <c r="CD43" s="547"/>
      <c r="CE43" s="547"/>
      <c r="CF43" s="547"/>
      <c r="CG43" s="547"/>
      <c r="CH43" s="547"/>
      <c r="CI43" s="547"/>
      <c r="CJ43" s="547"/>
      <c r="CK43" s="547"/>
      <c r="CL43" s="550"/>
      <c r="CM43" s="546"/>
      <c r="CN43" s="547"/>
      <c r="CO43" s="547"/>
      <c r="CP43" s="547"/>
      <c r="CQ43" s="547"/>
      <c r="CR43" s="547"/>
      <c r="CS43" s="547"/>
      <c r="CT43" s="547"/>
      <c r="CU43" s="547"/>
      <c r="CV43" s="547"/>
      <c r="CW43" s="547"/>
      <c r="CX43" s="547"/>
      <c r="CY43" s="547"/>
      <c r="CZ43" s="548"/>
      <c r="DA43" s="551"/>
      <c r="DB43" s="552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2"/>
      <c r="DN43" s="552"/>
      <c r="DO43" s="552"/>
      <c r="DP43" s="552"/>
      <c r="DQ43" s="552"/>
      <c r="DR43" s="552"/>
      <c r="DS43" s="552"/>
      <c r="DT43" s="552"/>
      <c r="DU43" s="552"/>
      <c r="DV43" s="552"/>
      <c r="DW43" s="552"/>
      <c r="DX43" s="552"/>
      <c r="DY43" s="552"/>
      <c r="DZ43" s="552"/>
      <c r="EA43" s="552"/>
      <c r="EB43" s="552"/>
      <c r="EC43" s="552"/>
      <c r="ED43" s="552"/>
      <c r="EE43" s="552"/>
      <c r="EF43" s="552"/>
      <c r="EG43" s="552"/>
      <c r="EH43" s="552"/>
      <c r="EI43" s="552"/>
      <c r="EJ43" s="553"/>
      <c r="EK43" s="70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  <c r="FF43" s="252"/>
      <c r="FG43" s="252"/>
      <c r="FH43" s="252"/>
      <c r="FI43" s="252"/>
      <c r="FJ43" s="252"/>
      <c r="FK43" s="252"/>
      <c r="FL43" s="252"/>
      <c r="FM43" s="252"/>
      <c r="FN43" s="252"/>
      <c r="FO43" s="252"/>
      <c r="FP43" s="252"/>
      <c r="FQ43" s="252"/>
      <c r="FR43" s="252"/>
      <c r="HI43" s="252" t="str">
        <f t="shared" ref="HI43:HI67" si="1">IF(AM43="","",AM43&amp;"，")</f>
        <v/>
      </c>
    </row>
    <row r="44" spans="1:217" ht="15.75" customHeight="1">
      <c r="A44" s="554" t="str">
        <f>IF(AM44="","",VLOOKUP(AM44,'（選択リスト）'!$L$3:$M$59,2,0))</f>
        <v/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5"/>
      <c r="AE44" s="555"/>
      <c r="AF44" s="555"/>
      <c r="AG44" s="555"/>
      <c r="AH44" s="555"/>
      <c r="AI44" s="555"/>
      <c r="AJ44" s="555"/>
      <c r="AK44" s="555"/>
      <c r="AL44" s="555"/>
      <c r="AM44" s="556"/>
      <c r="AN44" s="557"/>
      <c r="AO44" s="557"/>
      <c r="AP44" s="557"/>
      <c r="AQ44" s="557"/>
      <c r="AR44" s="557"/>
      <c r="AS44" s="557"/>
      <c r="AT44" s="557"/>
      <c r="AU44" s="557"/>
      <c r="AV44" s="558"/>
      <c r="AW44" s="549"/>
      <c r="AX44" s="547"/>
      <c r="AY44" s="547"/>
      <c r="AZ44" s="547"/>
      <c r="BA44" s="547"/>
      <c r="BB44" s="547"/>
      <c r="BC44" s="547"/>
      <c r="BD44" s="547"/>
      <c r="BE44" s="547"/>
      <c r="BF44" s="547"/>
      <c r="BG44" s="547"/>
      <c r="BH44" s="547"/>
      <c r="BI44" s="547"/>
      <c r="BJ44" s="550"/>
      <c r="BK44" s="546"/>
      <c r="BL44" s="547"/>
      <c r="BM44" s="547"/>
      <c r="BN44" s="547"/>
      <c r="BO44" s="547"/>
      <c r="BP44" s="547"/>
      <c r="BQ44" s="547"/>
      <c r="BR44" s="547"/>
      <c r="BS44" s="547"/>
      <c r="BT44" s="547"/>
      <c r="BU44" s="547"/>
      <c r="BV44" s="547"/>
      <c r="BW44" s="547"/>
      <c r="BX44" s="548"/>
      <c r="BY44" s="549"/>
      <c r="BZ44" s="547"/>
      <c r="CA44" s="547"/>
      <c r="CB44" s="547"/>
      <c r="CC44" s="547"/>
      <c r="CD44" s="547"/>
      <c r="CE44" s="547"/>
      <c r="CF44" s="547"/>
      <c r="CG44" s="547"/>
      <c r="CH44" s="547"/>
      <c r="CI44" s="547"/>
      <c r="CJ44" s="547"/>
      <c r="CK44" s="547"/>
      <c r="CL44" s="550"/>
      <c r="CM44" s="546"/>
      <c r="CN44" s="547"/>
      <c r="CO44" s="547"/>
      <c r="CP44" s="547"/>
      <c r="CQ44" s="547"/>
      <c r="CR44" s="547"/>
      <c r="CS44" s="547"/>
      <c r="CT44" s="547"/>
      <c r="CU44" s="547"/>
      <c r="CV44" s="547"/>
      <c r="CW44" s="547"/>
      <c r="CX44" s="547"/>
      <c r="CY44" s="547"/>
      <c r="CZ44" s="548"/>
      <c r="DA44" s="551"/>
      <c r="DB44" s="552"/>
      <c r="DC44" s="552"/>
      <c r="DD44" s="552"/>
      <c r="DE44" s="552"/>
      <c r="DF44" s="552"/>
      <c r="DG44" s="552"/>
      <c r="DH44" s="552"/>
      <c r="DI44" s="552"/>
      <c r="DJ44" s="552"/>
      <c r="DK44" s="552"/>
      <c r="DL44" s="552"/>
      <c r="DM44" s="552"/>
      <c r="DN44" s="552"/>
      <c r="DO44" s="552"/>
      <c r="DP44" s="552"/>
      <c r="DQ44" s="552"/>
      <c r="DR44" s="552"/>
      <c r="DS44" s="552"/>
      <c r="DT44" s="552"/>
      <c r="DU44" s="552"/>
      <c r="DV44" s="552"/>
      <c r="DW44" s="552"/>
      <c r="DX44" s="552"/>
      <c r="DY44" s="552"/>
      <c r="DZ44" s="552"/>
      <c r="EA44" s="552"/>
      <c r="EB44" s="552"/>
      <c r="EC44" s="552"/>
      <c r="ED44" s="552"/>
      <c r="EE44" s="552"/>
      <c r="EF44" s="552"/>
      <c r="EG44" s="552"/>
      <c r="EH44" s="552"/>
      <c r="EI44" s="552"/>
      <c r="EJ44" s="553"/>
      <c r="EK44" s="70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  <c r="FF44" s="252"/>
      <c r="FG44" s="252"/>
      <c r="FH44" s="252"/>
      <c r="FI44" s="252"/>
      <c r="FJ44" s="252"/>
      <c r="FK44" s="252"/>
      <c r="FL44" s="252"/>
      <c r="FM44" s="252"/>
      <c r="FN44" s="252"/>
      <c r="FO44" s="252"/>
      <c r="FP44" s="252"/>
      <c r="FQ44" s="252"/>
      <c r="FR44" s="252"/>
      <c r="HI44" s="252" t="str">
        <f t="shared" si="1"/>
        <v/>
      </c>
    </row>
    <row r="45" spans="1:217" ht="15.75" customHeight="1">
      <c r="A45" s="554" t="str">
        <f>IF(AM45="","",VLOOKUP(AM45,'（選択リスト）'!$L$3:$M$59,2,0))</f>
        <v/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6"/>
      <c r="AN45" s="557"/>
      <c r="AO45" s="557"/>
      <c r="AP45" s="557"/>
      <c r="AQ45" s="557"/>
      <c r="AR45" s="557"/>
      <c r="AS45" s="557"/>
      <c r="AT45" s="557"/>
      <c r="AU45" s="557"/>
      <c r="AV45" s="558"/>
      <c r="AW45" s="549"/>
      <c r="AX45" s="547"/>
      <c r="AY45" s="547"/>
      <c r="AZ45" s="547"/>
      <c r="BA45" s="547"/>
      <c r="BB45" s="547"/>
      <c r="BC45" s="547"/>
      <c r="BD45" s="547"/>
      <c r="BE45" s="547"/>
      <c r="BF45" s="547"/>
      <c r="BG45" s="547"/>
      <c r="BH45" s="547"/>
      <c r="BI45" s="547"/>
      <c r="BJ45" s="550"/>
      <c r="BK45" s="546"/>
      <c r="BL45" s="547"/>
      <c r="BM45" s="547"/>
      <c r="BN45" s="547"/>
      <c r="BO45" s="547"/>
      <c r="BP45" s="547"/>
      <c r="BQ45" s="547"/>
      <c r="BR45" s="547"/>
      <c r="BS45" s="547"/>
      <c r="BT45" s="547"/>
      <c r="BU45" s="547"/>
      <c r="BV45" s="547"/>
      <c r="BW45" s="547"/>
      <c r="BX45" s="548"/>
      <c r="BY45" s="549"/>
      <c r="BZ45" s="547"/>
      <c r="CA45" s="547"/>
      <c r="CB45" s="547"/>
      <c r="CC45" s="547"/>
      <c r="CD45" s="547"/>
      <c r="CE45" s="547"/>
      <c r="CF45" s="547"/>
      <c r="CG45" s="547"/>
      <c r="CH45" s="547"/>
      <c r="CI45" s="547"/>
      <c r="CJ45" s="547"/>
      <c r="CK45" s="547"/>
      <c r="CL45" s="550"/>
      <c r="CM45" s="546"/>
      <c r="CN45" s="547"/>
      <c r="CO45" s="547"/>
      <c r="CP45" s="547"/>
      <c r="CQ45" s="547"/>
      <c r="CR45" s="547"/>
      <c r="CS45" s="547"/>
      <c r="CT45" s="547"/>
      <c r="CU45" s="547"/>
      <c r="CV45" s="547"/>
      <c r="CW45" s="547"/>
      <c r="CX45" s="547"/>
      <c r="CY45" s="547"/>
      <c r="CZ45" s="548"/>
      <c r="DA45" s="551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2"/>
      <c r="DN45" s="552"/>
      <c r="DO45" s="552"/>
      <c r="DP45" s="552"/>
      <c r="DQ45" s="552"/>
      <c r="DR45" s="552"/>
      <c r="DS45" s="552"/>
      <c r="DT45" s="552"/>
      <c r="DU45" s="552"/>
      <c r="DV45" s="552"/>
      <c r="DW45" s="552"/>
      <c r="DX45" s="552"/>
      <c r="DY45" s="552"/>
      <c r="DZ45" s="552"/>
      <c r="EA45" s="552"/>
      <c r="EB45" s="552"/>
      <c r="EC45" s="552"/>
      <c r="ED45" s="552"/>
      <c r="EE45" s="552"/>
      <c r="EF45" s="552"/>
      <c r="EG45" s="552"/>
      <c r="EH45" s="552"/>
      <c r="EI45" s="552"/>
      <c r="EJ45" s="553"/>
      <c r="EK45" s="70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  <c r="FF45" s="252"/>
      <c r="FG45" s="252"/>
      <c r="FH45" s="252"/>
      <c r="FI45" s="252"/>
      <c r="FJ45" s="252"/>
      <c r="FK45" s="252"/>
      <c r="FL45" s="252"/>
      <c r="FM45" s="252"/>
      <c r="FN45" s="252"/>
      <c r="FO45" s="252"/>
      <c r="FP45" s="252"/>
      <c r="FQ45" s="252"/>
      <c r="FR45" s="252"/>
      <c r="HI45" s="252" t="str">
        <f t="shared" si="1"/>
        <v/>
      </c>
    </row>
    <row r="46" spans="1:217" ht="15.75" customHeight="1">
      <c r="A46" s="554" t="str">
        <f>IF(AM46="","",VLOOKUP(AM46,'（選択リスト）'!$L$3:$M$59,2,0))</f>
        <v/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555"/>
      <c r="AL46" s="555"/>
      <c r="AM46" s="556"/>
      <c r="AN46" s="557"/>
      <c r="AO46" s="557"/>
      <c r="AP46" s="557"/>
      <c r="AQ46" s="557"/>
      <c r="AR46" s="557"/>
      <c r="AS46" s="557"/>
      <c r="AT46" s="557"/>
      <c r="AU46" s="557"/>
      <c r="AV46" s="558"/>
      <c r="AW46" s="549"/>
      <c r="AX46" s="547"/>
      <c r="AY46" s="547"/>
      <c r="AZ46" s="547"/>
      <c r="BA46" s="547"/>
      <c r="BB46" s="547"/>
      <c r="BC46" s="547"/>
      <c r="BD46" s="547"/>
      <c r="BE46" s="547"/>
      <c r="BF46" s="547"/>
      <c r="BG46" s="547"/>
      <c r="BH46" s="547"/>
      <c r="BI46" s="547"/>
      <c r="BJ46" s="550"/>
      <c r="BK46" s="546"/>
      <c r="BL46" s="547"/>
      <c r="BM46" s="547"/>
      <c r="BN46" s="547"/>
      <c r="BO46" s="547"/>
      <c r="BP46" s="547"/>
      <c r="BQ46" s="547"/>
      <c r="BR46" s="547"/>
      <c r="BS46" s="547"/>
      <c r="BT46" s="547"/>
      <c r="BU46" s="547"/>
      <c r="BV46" s="547"/>
      <c r="BW46" s="547"/>
      <c r="BX46" s="548"/>
      <c r="BY46" s="549"/>
      <c r="BZ46" s="547"/>
      <c r="CA46" s="547"/>
      <c r="CB46" s="547"/>
      <c r="CC46" s="547"/>
      <c r="CD46" s="547"/>
      <c r="CE46" s="547"/>
      <c r="CF46" s="547"/>
      <c r="CG46" s="547"/>
      <c r="CH46" s="547"/>
      <c r="CI46" s="547"/>
      <c r="CJ46" s="547"/>
      <c r="CK46" s="547"/>
      <c r="CL46" s="550"/>
      <c r="CM46" s="546"/>
      <c r="CN46" s="547"/>
      <c r="CO46" s="547"/>
      <c r="CP46" s="547"/>
      <c r="CQ46" s="547"/>
      <c r="CR46" s="547"/>
      <c r="CS46" s="547"/>
      <c r="CT46" s="547"/>
      <c r="CU46" s="547"/>
      <c r="CV46" s="547"/>
      <c r="CW46" s="547"/>
      <c r="CX46" s="547"/>
      <c r="CY46" s="547"/>
      <c r="CZ46" s="548"/>
      <c r="DA46" s="551"/>
      <c r="DB46" s="552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2"/>
      <c r="DN46" s="552"/>
      <c r="DO46" s="552"/>
      <c r="DP46" s="552"/>
      <c r="DQ46" s="552"/>
      <c r="DR46" s="552"/>
      <c r="DS46" s="552"/>
      <c r="DT46" s="552"/>
      <c r="DU46" s="552"/>
      <c r="DV46" s="552"/>
      <c r="DW46" s="552"/>
      <c r="DX46" s="552"/>
      <c r="DY46" s="552"/>
      <c r="DZ46" s="552"/>
      <c r="EA46" s="552"/>
      <c r="EB46" s="552"/>
      <c r="EC46" s="552"/>
      <c r="ED46" s="552"/>
      <c r="EE46" s="552"/>
      <c r="EF46" s="552"/>
      <c r="EG46" s="552"/>
      <c r="EH46" s="552"/>
      <c r="EI46" s="552"/>
      <c r="EJ46" s="553"/>
      <c r="EK46" s="70"/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252"/>
      <c r="EW46" s="252"/>
      <c r="EX46" s="252"/>
      <c r="EY46" s="252"/>
      <c r="EZ46" s="252"/>
      <c r="FA46" s="252"/>
      <c r="FB46" s="252"/>
      <c r="FC46" s="252"/>
      <c r="FD46" s="252"/>
      <c r="FE46" s="252"/>
      <c r="FF46" s="252"/>
      <c r="FG46" s="252"/>
      <c r="FH46" s="252"/>
      <c r="FI46" s="252"/>
      <c r="FJ46" s="252"/>
      <c r="FK46" s="252"/>
      <c r="FL46" s="252"/>
      <c r="FM46" s="252"/>
      <c r="FN46" s="252"/>
      <c r="FO46" s="252"/>
      <c r="FP46" s="252"/>
      <c r="FQ46" s="252"/>
      <c r="FR46" s="252"/>
      <c r="HI46" s="252" t="str">
        <f t="shared" si="1"/>
        <v/>
      </c>
    </row>
    <row r="47" spans="1:217" ht="15.75" customHeight="1">
      <c r="A47" s="554" t="str">
        <f>IF(AM47="","",VLOOKUP(AM47,'（選択リスト）'!$L$3:$M$59,2,0))</f>
        <v/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555"/>
      <c r="AK47" s="555"/>
      <c r="AL47" s="555"/>
      <c r="AM47" s="556"/>
      <c r="AN47" s="557"/>
      <c r="AO47" s="557"/>
      <c r="AP47" s="557"/>
      <c r="AQ47" s="557"/>
      <c r="AR47" s="557"/>
      <c r="AS47" s="557"/>
      <c r="AT47" s="557"/>
      <c r="AU47" s="557"/>
      <c r="AV47" s="558"/>
      <c r="AW47" s="549"/>
      <c r="AX47" s="547"/>
      <c r="AY47" s="547"/>
      <c r="AZ47" s="547"/>
      <c r="BA47" s="547"/>
      <c r="BB47" s="547"/>
      <c r="BC47" s="547"/>
      <c r="BD47" s="547"/>
      <c r="BE47" s="547"/>
      <c r="BF47" s="547"/>
      <c r="BG47" s="547"/>
      <c r="BH47" s="547"/>
      <c r="BI47" s="547"/>
      <c r="BJ47" s="550"/>
      <c r="BK47" s="546"/>
      <c r="BL47" s="547"/>
      <c r="BM47" s="547"/>
      <c r="BN47" s="547"/>
      <c r="BO47" s="547"/>
      <c r="BP47" s="547"/>
      <c r="BQ47" s="547"/>
      <c r="BR47" s="547"/>
      <c r="BS47" s="547"/>
      <c r="BT47" s="547"/>
      <c r="BU47" s="547"/>
      <c r="BV47" s="547"/>
      <c r="BW47" s="547"/>
      <c r="BX47" s="548"/>
      <c r="BY47" s="549"/>
      <c r="BZ47" s="547"/>
      <c r="CA47" s="547"/>
      <c r="CB47" s="547"/>
      <c r="CC47" s="547"/>
      <c r="CD47" s="547"/>
      <c r="CE47" s="547"/>
      <c r="CF47" s="547"/>
      <c r="CG47" s="547"/>
      <c r="CH47" s="547"/>
      <c r="CI47" s="547"/>
      <c r="CJ47" s="547"/>
      <c r="CK47" s="547"/>
      <c r="CL47" s="550"/>
      <c r="CM47" s="546"/>
      <c r="CN47" s="547"/>
      <c r="CO47" s="547"/>
      <c r="CP47" s="547"/>
      <c r="CQ47" s="547"/>
      <c r="CR47" s="547"/>
      <c r="CS47" s="547"/>
      <c r="CT47" s="547"/>
      <c r="CU47" s="547"/>
      <c r="CV47" s="547"/>
      <c r="CW47" s="547"/>
      <c r="CX47" s="547"/>
      <c r="CY47" s="547"/>
      <c r="CZ47" s="548"/>
      <c r="DA47" s="551"/>
      <c r="DB47" s="552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2"/>
      <c r="DN47" s="552"/>
      <c r="DO47" s="552"/>
      <c r="DP47" s="552"/>
      <c r="DQ47" s="552"/>
      <c r="DR47" s="552"/>
      <c r="DS47" s="552"/>
      <c r="DT47" s="552"/>
      <c r="DU47" s="552"/>
      <c r="DV47" s="552"/>
      <c r="DW47" s="552"/>
      <c r="DX47" s="552"/>
      <c r="DY47" s="552"/>
      <c r="DZ47" s="552"/>
      <c r="EA47" s="552"/>
      <c r="EB47" s="552"/>
      <c r="EC47" s="552"/>
      <c r="ED47" s="552"/>
      <c r="EE47" s="552"/>
      <c r="EF47" s="552"/>
      <c r="EG47" s="552"/>
      <c r="EH47" s="552"/>
      <c r="EI47" s="552"/>
      <c r="EJ47" s="553"/>
      <c r="EK47" s="70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  <c r="FF47" s="252"/>
      <c r="FG47" s="252"/>
      <c r="FH47" s="252"/>
      <c r="FI47" s="252"/>
      <c r="FJ47" s="252"/>
      <c r="FK47" s="252"/>
      <c r="FL47" s="252"/>
      <c r="FM47" s="252"/>
      <c r="FN47" s="252"/>
      <c r="FO47" s="252"/>
      <c r="FP47" s="252"/>
      <c r="FQ47" s="252"/>
      <c r="FR47" s="252"/>
      <c r="HI47" s="252" t="str">
        <f t="shared" si="1"/>
        <v/>
      </c>
    </row>
    <row r="48" spans="1:217" ht="15.75" customHeight="1">
      <c r="A48" s="554" t="str">
        <f>IF(AM48="","",VLOOKUP(AM48,'（選択リスト）'!$L$3:$M$59,2,0))</f>
        <v/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55"/>
      <c r="W48" s="555"/>
      <c r="X48" s="555"/>
      <c r="Y48" s="555"/>
      <c r="Z48" s="555"/>
      <c r="AA48" s="555"/>
      <c r="AB48" s="555"/>
      <c r="AC48" s="555"/>
      <c r="AD48" s="555"/>
      <c r="AE48" s="555"/>
      <c r="AF48" s="555"/>
      <c r="AG48" s="555"/>
      <c r="AH48" s="555"/>
      <c r="AI48" s="555"/>
      <c r="AJ48" s="555"/>
      <c r="AK48" s="555"/>
      <c r="AL48" s="555"/>
      <c r="AM48" s="556"/>
      <c r="AN48" s="557"/>
      <c r="AO48" s="557"/>
      <c r="AP48" s="557"/>
      <c r="AQ48" s="557"/>
      <c r="AR48" s="557"/>
      <c r="AS48" s="557"/>
      <c r="AT48" s="557"/>
      <c r="AU48" s="557"/>
      <c r="AV48" s="558"/>
      <c r="AW48" s="549"/>
      <c r="AX48" s="547"/>
      <c r="AY48" s="547"/>
      <c r="AZ48" s="547"/>
      <c r="BA48" s="547"/>
      <c r="BB48" s="547"/>
      <c r="BC48" s="547"/>
      <c r="BD48" s="547"/>
      <c r="BE48" s="547"/>
      <c r="BF48" s="547"/>
      <c r="BG48" s="547"/>
      <c r="BH48" s="547"/>
      <c r="BI48" s="547"/>
      <c r="BJ48" s="550"/>
      <c r="BK48" s="546"/>
      <c r="BL48" s="547"/>
      <c r="BM48" s="547"/>
      <c r="BN48" s="547"/>
      <c r="BO48" s="547"/>
      <c r="BP48" s="547"/>
      <c r="BQ48" s="547"/>
      <c r="BR48" s="547"/>
      <c r="BS48" s="547"/>
      <c r="BT48" s="547"/>
      <c r="BU48" s="547"/>
      <c r="BV48" s="547"/>
      <c r="BW48" s="547"/>
      <c r="BX48" s="548"/>
      <c r="BY48" s="549"/>
      <c r="BZ48" s="547"/>
      <c r="CA48" s="547"/>
      <c r="CB48" s="547"/>
      <c r="CC48" s="547"/>
      <c r="CD48" s="547"/>
      <c r="CE48" s="547"/>
      <c r="CF48" s="547"/>
      <c r="CG48" s="547"/>
      <c r="CH48" s="547"/>
      <c r="CI48" s="547"/>
      <c r="CJ48" s="547"/>
      <c r="CK48" s="547"/>
      <c r="CL48" s="550"/>
      <c r="CM48" s="546"/>
      <c r="CN48" s="547"/>
      <c r="CO48" s="547"/>
      <c r="CP48" s="547"/>
      <c r="CQ48" s="547"/>
      <c r="CR48" s="547"/>
      <c r="CS48" s="547"/>
      <c r="CT48" s="547"/>
      <c r="CU48" s="547"/>
      <c r="CV48" s="547"/>
      <c r="CW48" s="547"/>
      <c r="CX48" s="547"/>
      <c r="CY48" s="547"/>
      <c r="CZ48" s="548"/>
      <c r="DA48" s="551"/>
      <c r="DB48" s="552"/>
      <c r="DC48" s="552"/>
      <c r="DD48" s="552"/>
      <c r="DE48" s="552"/>
      <c r="DF48" s="552"/>
      <c r="DG48" s="552"/>
      <c r="DH48" s="552"/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2"/>
      <c r="DV48" s="552"/>
      <c r="DW48" s="552"/>
      <c r="DX48" s="552"/>
      <c r="DY48" s="552"/>
      <c r="DZ48" s="552"/>
      <c r="EA48" s="552"/>
      <c r="EB48" s="552"/>
      <c r="EC48" s="552"/>
      <c r="ED48" s="552"/>
      <c r="EE48" s="552"/>
      <c r="EF48" s="552"/>
      <c r="EG48" s="552"/>
      <c r="EH48" s="552"/>
      <c r="EI48" s="552"/>
      <c r="EJ48" s="553"/>
      <c r="EK48" s="70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  <c r="FF48" s="252"/>
      <c r="FG48" s="252"/>
      <c r="FH48" s="252"/>
      <c r="FI48" s="252"/>
      <c r="FJ48" s="252"/>
      <c r="FK48" s="252"/>
      <c r="FL48" s="252"/>
      <c r="FM48" s="252"/>
      <c r="FN48" s="252"/>
      <c r="FO48" s="252"/>
      <c r="FP48" s="252"/>
      <c r="FQ48" s="252"/>
      <c r="FR48" s="252"/>
      <c r="HI48" s="252" t="str">
        <f t="shared" si="1"/>
        <v/>
      </c>
    </row>
    <row r="49" spans="1:217" ht="15.75" customHeight="1">
      <c r="A49" s="554" t="str">
        <f>IF(AM49="","",VLOOKUP(AM49,'（選択リスト）'!$L$3:$M$59,2,0))</f>
        <v/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555"/>
      <c r="AJ49" s="555"/>
      <c r="AK49" s="555"/>
      <c r="AL49" s="555"/>
      <c r="AM49" s="556"/>
      <c r="AN49" s="557"/>
      <c r="AO49" s="557"/>
      <c r="AP49" s="557"/>
      <c r="AQ49" s="557"/>
      <c r="AR49" s="557"/>
      <c r="AS49" s="557"/>
      <c r="AT49" s="557"/>
      <c r="AU49" s="557"/>
      <c r="AV49" s="558"/>
      <c r="AW49" s="549"/>
      <c r="AX49" s="547"/>
      <c r="AY49" s="547"/>
      <c r="AZ49" s="547"/>
      <c r="BA49" s="547"/>
      <c r="BB49" s="547"/>
      <c r="BC49" s="547"/>
      <c r="BD49" s="547"/>
      <c r="BE49" s="547"/>
      <c r="BF49" s="547"/>
      <c r="BG49" s="547"/>
      <c r="BH49" s="547"/>
      <c r="BI49" s="547"/>
      <c r="BJ49" s="550"/>
      <c r="BK49" s="546"/>
      <c r="BL49" s="547"/>
      <c r="BM49" s="547"/>
      <c r="BN49" s="547"/>
      <c r="BO49" s="547"/>
      <c r="BP49" s="547"/>
      <c r="BQ49" s="547"/>
      <c r="BR49" s="547"/>
      <c r="BS49" s="547"/>
      <c r="BT49" s="547"/>
      <c r="BU49" s="547"/>
      <c r="BV49" s="547"/>
      <c r="BW49" s="547"/>
      <c r="BX49" s="548"/>
      <c r="BY49" s="549"/>
      <c r="BZ49" s="547"/>
      <c r="CA49" s="547"/>
      <c r="CB49" s="547"/>
      <c r="CC49" s="547"/>
      <c r="CD49" s="547"/>
      <c r="CE49" s="547"/>
      <c r="CF49" s="547"/>
      <c r="CG49" s="547"/>
      <c r="CH49" s="547"/>
      <c r="CI49" s="547"/>
      <c r="CJ49" s="547"/>
      <c r="CK49" s="547"/>
      <c r="CL49" s="550"/>
      <c r="CM49" s="546"/>
      <c r="CN49" s="547"/>
      <c r="CO49" s="547"/>
      <c r="CP49" s="547"/>
      <c r="CQ49" s="547"/>
      <c r="CR49" s="547"/>
      <c r="CS49" s="547"/>
      <c r="CT49" s="547"/>
      <c r="CU49" s="547"/>
      <c r="CV49" s="547"/>
      <c r="CW49" s="547"/>
      <c r="CX49" s="547"/>
      <c r="CY49" s="547"/>
      <c r="CZ49" s="548"/>
      <c r="DA49" s="551"/>
      <c r="DB49" s="552"/>
      <c r="DC49" s="552"/>
      <c r="DD49" s="552"/>
      <c r="DE49" s="552"/>
      <c r="DF49" s="552"/>
      <c r="DG49" s="552"/>
      <c r="DH49" s="552"/>
      <c r="DI49" s="552"/>
      <c r="DJ49" s="552"/>
      <c r="DK49" s="552"/>
      <c r="DL49" s="552"/>
      <c r="DM49" s="552"/>
      <c r="DN49" s="552"/>
      <c r="DO49" s="552"/>
      <c r="DP49" s="552"/>
      <c r="DQ49" s="552"/>
      <c r="DR49" s="552"/>
      <c r="DS49" s="552"/>
      <c r="DT49" s="552"/>
      <c r="DU49" s="552"/>
      <c r="DV49" s="552"/>
      <c r="DW49" s="552"/>
      <c r="DX49" s="552"/>
      <c r="DY49" s="552"/>
      <c r="DZ49" s="552"/>
      <c r="EA49" s="552"/>
      <c r="EB49" s="552"/>
      <c r="EC49" s="552"/>
      <c r="ED49" s="552"/>
      <c r="EE49" s="552"/>
      <c r="EF49" s="552"/>
      <c r="EG49" s="552"/>
      <c r="EH49" s="552"/>
      <c r="EI49" s="552"/>
      <c r="EJ49" s="553"/>
      <c r="EK49" s="70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  <c r="FF49" s="252"/>
      <c r="FG49" s="252"/>
      <c r="FH49" s="252"/>
      <c r="FI49" s="252"/>
      <c r="FJ49" s="252"/>
      <c r="FK49" s="252"/>
      <c r="FL49" s="252"/>
      <c r="FM49" s="252"/>
      <c r="FN49" s="252"/>
      <c r="FO49" s="252"/>
      <c r="FP49" s="252"/>
      <c r="FQ49" s="252"/>
      <c r="FR49" s="252"/>
      <c r="HI49" s="252" t="str">
        <f t="shared" si="1"/>
        <v/>
      </c>
    </row>
    <row r="50" spans="1:217" ht="15.75" customHeight="1">
      <c r="A50" s="554" t="str">
        <f>IF(AM50="","",VLOOKUP(AM50,'（選択リスト）'!$L$3:$M$59,2,0))</f>
        <v/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5"/>
      <c r="U50" s="555"/>
      <c r="V50" s="555"/>
      <c r="W50" s="555"/>
      <c r="X50" s="555"/>
      <c r="Y50" s="555"/>
      <c r="Z50" s="555"/>
      <c r="AA50" s="555"/>
      <c r="AB50" s="555"/>
      <c r="AC50" s="555"/>
      <c r="AD50" s="555"/>
      <c r="AE50" s="555"/>
      <c r="AF50" s="555"/>
      <c r="AG50" s="555"/>
      <c r="AH50" s="555"/>
      <c r="AI50" s="555"/>
      <c r="AJ50" s="555"/>
      <c r="AK50" s="555"/>
      <c r="AL50" s="555"/>
      <c r="AM50" s="556"/>
      <c r="AN50" s="557"/>
      <c r="AO50" s="557"/>
      <c r="AP50" s="557"/>
      <c r="AQ50" s="557"/>
      <c r="AR50" s="557"/>
      <c r="AS50" s="557"/>
      <c r="AT50" s="557"/>
      <c r="AU50" s="557"/>
      <c r="AV50" s="558"/>
      <c r="AW50" s="549"/>
      <c r="AX50" s="547"/>
      <c r="AY50" s="547"/>
      <c r="AZ50" s="547"/>
      <c r="BA50" s="547"/>
      <c r="BB50" s="547"/>
      <c r="BC50" s="547"/>
      <c r="BD50" s="547"/>
      <c r="BE50" s="547"/>
      <c r="BF50" s="547"/>
      <c r="BG50" s="547"/>
      <c r="BH50" s="547"/>
      <c r="BI50" s="547"/>
      <c r="BJ50" s="550"/>
      <c r="BK50" s="546"/>
      <c r="BL50" s="547"/>
      <c r="BM50" s="547"/>
      <c r="BN50" s="547"/>
      <c r="BO50" s="547"/>
      <c r="BP50" s="547"/>
      <c r="BQ50" s="547"/>
      <c r="BR50" s="547"/>
      <c r="BS50" s="547"/>
      <c r="BT50" s="547"/>
      <c r="BU50" s="547"/>
      <c r="BV50" s="547"/>
      <c r="BW50" s="547"/>
      <c r="BX50" s="548"/>
      <c r="BY50" s="549"/>
      <c r="BZ50" s="547"/>
      <c r="CA50" s="547"/>
      <c r="CB50" s="547"/>
      <c r="CC50" s="547"/>
      <c r="CD50" s="547"/>
      <c r="CE50" s="547"/>
      <c r="CF50" s="547"/>
      <c r="CG50" s="547"/>
      <c r="CH50" s="547"/>
      <c r="CI50" s="547"/>
      <c r="CJ50" s="547"/>
      <c r="CK50" s="547"/>
      <c r="CL50" s="550"/>
      <c r="CM50" s="546"/>
      <c r="CN50" s="547"/>
      <c r="CO50" s="547"/>
      <c r="CP50" s="547"/>
      <c r="CQ50" s="547"/>
      <c r="CR50" s="547"/>
      <c r="CS50" s="547"/>
      <c r="CT50" s="547"/>
      <c r="CU50" s="547"/>
      <c r="CV50" s="547"/>
      <c r="CW50" s="547"/>
      <c r="CX50" s="547"/>
      <c r="CY50" s="547"/>
      <c r="CZ50" s="548"/>
      <c r="DA50" s="551"/>
      <c r="DB50" s="552"/>
      <c r="DC50" s="552"/>
      <c r="DD50" s="552"/>
      <c r="DE50" s="552"/>
      <c r="DF50" s="552"/>
      <c r="DG50" s="552"/>
      <c r="DH50" s="552"/>
      <c r="DI50" s="552"/>
      <c r="DJ50" s="552"/>
      <c r="DK50" s="552"/>
      <c r="DL50" s="552"/>
      <c r="DM50" s="552"/>
      <c r="DN50" s="552"/>
      <c r="DO50" s="552"/>
      <c r="DP50" s="552"/>
      <c r="DQ50" s="552"/>
      <c r="DR50" s="552"/>
      <c r="DS50" s="552"/>
      <c r="DT50" s="552"/>
      <c r="DU50" s="552"/>
      <c r="DV50" s="552"/>
      <c r="DW50" s="552"/>
      <c r="DX50" s="552"/>
      <c r="DY50" s="552"/>
      <c r="DZ50" s="552"/>
      <c r="EA50" s="552"/>
      <c r="EB50" s="552"/>
      <c r="EC50" s="552"/>
      <c r="ED50" s="552"/>
      <c r="EE50" s="552"/>
      <c r="EF50" s="552"/>
      <c r="EG50" s="552"/>
      <c r="EH50" s="552"/>
      <c r="EI50" s="552"/>
      <c r="EJ50" s="553"/>
      <c r="EK50" s="70"/>
      <c r="EL50" s="252"/>
      <c r="EM50" s="252"/>
      <c r="EN50" s="252"/>
      <c r="EO50" s="252"/>
      <c r="EP50" s="252"/>
      <c r="EQ50" s="252"/>
      <c r="ER50" s="252"/>
      <c r="ES50" s="252"/>
      <c r="ET50" s="252"/>
      <c r="EU50" s="252"/>
      <c r="EV50" s="252"/>
      <c r="EW50" s="252"/>
      <c r="EX50" s="252"/>
      <c r="EY50" s="252"/>
      <c r="EZ50" s="252"/>
      <c r="FA50" s="252"/>
      <c r="FB50" s="252"/>
      <c r="FC50" s="252"/>
      <c r="FD50" s="252"/>
      <c r="FE50" s="252"/>
      <c r="FF50" s="252"/>
      <c r="FG50" s="252"/>
      <c r="FH50" s="252"/>
      <c r="FI50" s="252"/>
      <c r="FJ50" s="252"/>
      <c r="FK50" s="252"/>
      <c r="FL50" s="252"/>
      <c r="FM50" s="252"/>
      <c r="FN50" s="252"/>
      <c r="FO50" s="252"/>
      <c r="FP50" s="252"/>
      <c r="FQ50" s="252"/>
      <c r="FR50" s="252"/>
      <c r="HI50" s="252" t="str">
        <f t="shared" si="1"/>
        <v/>
      </c>
    </row>
    <row r="51" spans="1:217" ht="15.75" customHeight="1">
      <c r="A51" s="554" t="str">
        <f>IF(AM51="","",VLOOKUP(AM51,'（選択リスト）'!$L$3:$M$59,2,0))</f>
        <v/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5"/>
      <c r="S51" s="555"/>
      <c r="T51" s="555"/>
      <c r="U51" s="555"/>
      <c r="V51" s="555"/>
      <c r="W51" s="555"/>
      <c r="X51" s="555"/>
      <c r="Y51" s="555"/>
      <c r="Z51" s="555"/>
      <c r="AA51" s="555"/>
      <c r="AB51" s="555"/>
      <c r="AC51" s="555"/>
      <c r="AD51" s="555"/>
      <c r="AE51" s="555"/>
      <c r="AF51" s="555"/>
      <c r="AG51" s="555"/>
      <c r="AH51" s="555"/>
      <c r="AI51" s="555"/>
      <c r="AJ51" s="555"/>
      <c r="AK51" s="555"/>
      <c r="AL51" s="555"/>
      <c r="AM51" s="556"/>
      <c r="AN51" s="557"/>
      <c r="AO51" s="557"/>
      <c r="AP51" s="557"/>
      <c r="AQ51" s="557"/>
      <c r="AR51" s="557"/>
      <c r="AS51" s="557"/>
      <c r="AT51" s="557"/>
      <c r="AU51" s="557"/>
      <c r="AV51" s="558"/>
      <c r="AW51" s="549"/>
      <c r="AX51" s="547"/>
      <c r="AY51" s="547"/>
      <c r="AZ51" s="547"/>
      <c r="BA51" s="547"/>
      <c r="BB51" s="547"/>
      <c r="BC51" s="547"/>
      <c r="BD51" s="547"/>
      <c r="BE51" s="547"/>
      <c r="BF51" s="547"/>
      <c r="BG51" s="547"/>
      <c r="BH51" s="547"/>
      <c r="BI51" s="547"/>
      <c r="BJ51" s="550"/>
      <c r="BK51" s="546"/>
      <c r="BL51" s="547"/>
      <c r="BM51" s="547"/>
      <c r="BN51" s="547"/>
      <c r="BO51" s="547"/>
      <c r="BP51" s="547"/>
      <c r="BQ51" s="547"/>
      <c r="BR51" s="547"/>
      <c r="BS51" s="547"/>
      <c r="BT51" s="547"/>
      <c r="BU51" s="547"/>
      <c r="BV51" s="547"/>
      <c r="BW51" s="547"/>
      <c r="BX51" s="548"/>
      <c r="BY51" s="549"/>
      <c r="BZ51" s="547"/>
      <c r="CA51" s="547"/>
      <c r="CB51" s="547"/>
      <c r="CC51" s="547"/>
      <c r="CD51" s="547"/>
      <c r="CE51" s="547"/>
      <c r="CF51" s="547"/>
      <c r="CG51" s="547"/>
      <c r="CH51" s="547"/>
      <c r="CI51" s="547"/>
      <c r="CJ51" s="547"/>
      <c r="CK51" s="547"/>
      <c r="CL51" s="550"/>
      <c r="CM51" s="546"/>
      <c r="CN51" s="547"/>
      <c r="CO51" s="547"/>
      <c r="CP51" s="547"/>
      <c r="CQ51" s="547"/>
      <c r="CR51" s="547"/>
      <c r="CS51" s="547"/>
      <c r="CT51" s="547"/>
      <c r="CU51" s="547"/>
      <c r="CV51" s="547"/>
      <c r="CW51" s="547"/>
      <c r="CX51" s="547"/>
      <c r="CY51" s="547"/>
      <c r="CZ51" s="548"/>
      <c r="DA51" s="551"/>
      <c r="DB51" s="552"/>
      <c r="DC51" s="552"/>
      <c r="DD51" s="552"/>
      <c r="DE51" s="552"/>
      <c r="DF51" s="552"/>
      <c r="DG51" s="552"/>
      <c r="DH51" s="552"/>
      <c r="DI51" s="552"/>
      <c r="DJ51" s="552"/>
      <c r="DK51" s="552"/>
      <c r="DL51" s="552"/>
      <c r="DM51" s="552"/>
      <c r="DN51" s="552"/>
      <c r="DO51" s="552"/>
      <c r="DP51" s="552"/>
      <c r="DQ51" s="552"/>
      <c r="DR51" s="552"/>
      <c r="DS51" s="552"/>
      <c r="DT51" s="552"/>
      <c r="DU51" s="552"/>
      <c r="DV51" s="552"/>
      <c r="DW51" s="552"/>
      <c r="DX51" s="552"/>
      <c r="DY51" s="552"/>
      <c r="DZ51" s="552"/>
      <c r="EA51" s="552"/>
      <c r="EB51" s="552"/>
      <c r="EC51" s="552"/>
      <c r="ED51" s="552"/>
      <c r="EE51" s="552"/>
      <c r="EF51" s="552"/>
      <c r="EG51" s="552"/>
      <c r="EH51" s="552"/>
      <c r="EI51" s="552"/>
      <c r="EJ51" s="553"/>
      <c r="EK51" s="70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  <c r="FN51" s="252"/>
      <c r="FO51" s="252"/>
      <c r="FP51" s="252"/>
      <c r="FQ51" s="252"/>
      <c r="FR51" s="252"/>
      <c r="HI51" s="252" t="str">
        <f t="shared" si="1"/>
        <v/>
      </c>
    </row>
    <row r="52" spans="1:217" ht="15.75" customHeight="1">
      <c r="A52" s="554" t="str">
        <f>IF(AM52="","",VLOOKUP(AM52,'（選択リスト）'!$L$3:$M$59,2,0))</f>
        <v/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5"/>
      <c r="X52" s="555"/>
      <c r="Y52" s="555"/>
      <c r="Z52" s="555"/>
      <c r="AA52" s="555"/>
      <c r="AB52" s="555"/>
      <c r="AC52" s="555"/>
      <c r="AD52" s="555"/>
      <c r="AE52" s="555"/>
      <c r="AF52" s="555"/>
      <c r="AG52" s="555"/>
      <c r="AH52" s="555"/>
      <c r="AI52" s="555"/>
      <c r="AJ52" s="555"/>
      <c r="AK52" s="555"/>
      <c r="AL52" s="555"/>
      <c r="AM52" s="556"/>
      <c r="AN52" s="557"/>
      <c r="AO52" s="557"/>
      <c r="AP52" s="557"/>
      <c r="AQ52" s="557"/>
      <c r="AR52" s="557"/>
      <c r="AS52" s="557"/>
      <c r="AT52" s="557"/>
      <c r="AU52" s="557"/>
      <c r="AV52" s="558"/>
      <c r="AW52" s="549"/>
      <c r="AX52" s="547"/>
      <c r="AY52" s="547"/>
      <c r="AZ52" s="547"/>
      <c r="BA52" s="547"/>
      <c r="BB52" s="547"/>
      <c r="BC52" s="547"/>
      <c r="BD52" s="547"/>
      <c r="BE52" s="547"/>
      <c r="BF52" s="547"/>
      <c r="BG52" s="547"/>
      <c r="BH52" s="547"/>
      <c r="BI52" s="547"/>
      <c r="BJ52" s="550"/>
      <c r="BK52" s="546"/>
      <c r="BL52" s="547"/>
      <c r="BM52" s="547"/>
      <c r="BN52" s="547"/>
      <c r="BO52" s="547"/>
      <c r="BP52" s="547"/>
      <c r="BQ52" s="547"/>
      <c r="BR52" s="547"/>
      <c r="BS52" s="547"/>
      <c r="BT52" s="547"/>
      <c r="BU52" s="547"/>
      <c r="BV52" s="547"/>
      <c r="BW52" s="547"/>
      <c r="BX52" s="548"/>
      <c r="BY52" s="549"/>
      <c r="BZ52" s="547"/>
      <c r="CA52" s="547"/>
      <c r="CB52" s="547"/>
      <c r="CC52" s="547"/>
      <c r="CD52" s="547"/>
      <c r="CE52" s="547"/>
      <c r="CF52" s="547"/>
      <c r="CG52" s="547"/>
      <c r="CH52" s="547"/>
      <c r="CI52" s="547"/>
      <c r="CJ52" s="547"/>
      <c r="CK52" s="547"/>
      <c r="CL52" s="550"/>
      <c r="CM52" s="546"/>
      <c r="CN52" s="547"/>
      <c r="CO52" s="547"/>
      <c r="CP52" s="547"/>
      <c r="CQ52" s="547"/>
      <c r="CR52" s="547"/>
      <c r="CS52" s="547"/>
      <c r="CT52" s="547"/>
      <c r="CU52" s="547"/>
      <c r="CV52" s="547"/>
      <c r="CW52" s="547"/>
      <c r="CX52" s="547"/>
      <c r="CY52" s="547"/>
      <c r="CZ52" s="548"/>
      <c r="DA52" s="551"/>
      <c r="DB52" s="552"/>
      <c r="DC52" s="552"/>
      <c r="DD52" s="552"/>
      <c r="DE52" s="552"/>
      <c r="DF52" s="552"/>
      <c r="DG52" s="552"/>
      <c r="DH52" s="552"/>
      <c r="DI52" s="552"/>
      <c r="DJ52" s="552"/>
      <c r="DK52" s="552"/>
      <c r="DL52" s="552"/>
      <c r="DM52" s="552"/>
      <c r="DN52" s="552"/>
      <c r="DO52" s="552"/>
      <c r="DP52" s="552"/>
      <c r="DQ52" s="552"/>
      <c r="DR52" s="552"/>
      <c r="DS52" s="552"/>
      <c r="DT52" s="552"/>
      <c r="DU52" s="552"/>
      <c r="DV52" s="552"/>
      <c r="DW52" s="552"/>
      <c r="DX52" s="552"/>
      <c r="DY52" s="552"/>
      <c r="DZ52" s="552"/>
      <c r="EA52" s="552"/>
      <c r="EB52" s="552"/>
      <c r="EC52" s="552"/>
      <c r="ED52" s="552"/>
      <c r="EE52" s="552"/>
      <c r="EF52" s="552"/>
      <c r="EG52" s="552"/>
      <c r="EH52" s="552"/>
      <c r="EI52" s="552"/>
      <c r="EJ52" s="553"/>
      <c r="EK52" s="70"/>
      <c r="EL52" s="252"/>
      <c r="EM52" s="252"/>
      <c r="EN52" s="252"/>
      <c r="EO52" s="252"/>
      <c r="EP52" s="252"/>
      <c r="EQ52" s="252"/>
      <c r="ER52" s="252"/>
      <c r="ES52" s="252"/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  <c r="FF52" s="252"/>
      <c r="FG52" s="252"/>
      <c r="FH52" s="252"/>
      <c r="FI52" s="252"/>
      <c r="FJ52" s="252"/>
      <c r="FK52" s="252"/>
      <c r="FL52" s="252"/>
      <c r="FM52" s="252"/>
      <c r="FN52" s="252"/>
      <c r="FO52" s="252"/>
      <c r="FP52" s="252"/>
      <c r="FQ52" s="252"/>
      <c r="FR52" s="252"/>
      <c r="HI52" s="252" t="str">
        <f t="shared" si="1"/>
        <v/>
      </c>
    </row>
    <row r="53" spans="1:217" ht="15.75" customHeight="1">
      <c r="A53" s="554" t="str">
        <f>IF(AM53="","",VLOOKUP(AM53,'（選択リスト）'!$L$3:$M$59,2,0))</f>
        <v/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  <c r="V53" s="555"/>
      <c r="W53" s="555"/>
      <c r="X53" s="555"/>
      <c r="Y53" s="555"/>
      <c r="Z53" s="555"/>
      <c r="AA53" s="555"/>
      <c r="AB53" s="555"/>
      <c r="AC53" s="555"/>
      <c r="AD53" s="555"/>
      <c r="AE53" s="555"/>
      <c r="AF53" s="555"/>
      <c r="AG53" s="555"/>
      <c r="AH53" s="555"/>
      <c r="AI53" s="555"/>
      <c r="AJ53" s="555"/>
      <c r="AK53" s="555"/>
      <c r="AL53" s="555"/>
      <c r="AM53" s="556"/>
      <c r="AN53" s="557"/>
      <c r="AO53" s="557"/>
      <c r="AP53" s="557"/>
      <c r="AQ53" s="557"/>
      <c r="AR53" s="557"/>
      <c r="AS53" s="557"/>
      <c r="AT53" s="557"/>
      <c r="AU53" s="557"/>
      <c r="AV53" s="558"/>
      <c r="AW53" s="549"/>
      <c r="AX53" s="547"/>
      <c r="AY53" s="547"/>
      <c r="AZ53" s="547"/>
      <c r="BA53" s="547"/>
      <c r="BB53" s="547"/>
      <c r="BC53" s="547"/>
      <c r="BD53" s="547"/>
      <c r="BE53" s="547"/>
      <c r="BF53" s="547"/>
      <c r="BG53" s="547"/>
      <c r="BH53" s="547"/>
      <c r="BI53" s="547"/>
      <c r="BJ53" s="550"/>
      <c r="BK53" s="546"/>
      <c r="BL53" s="547"/>
      <c r="BM53" s="547"/>
      <c r="BN53" s="547"/>
      <c r="BO53" s="547"/>
      <c r="BP53" s="547"/>
      <c r="BQ53" s="547"/>
      <c r="BR53" s="547"/>
      <c r="BS53" s="547"/>
      <c r="BT53" s="547"/>
      <c r="BU53" s="547"/>
      <c r="BV53" s="547"/>
      <c r="BW53" s="547"/>
      <c r="BX53" s="548"/>
      <c r="BY53" s="549"/>
      <c r="BZ53" s="547"/>
      <c r="CA53" s="547"/>
      <c r="CB53" s="547"/>
      <c r="CC53" s="547"/>
      <c r="CD53" s="547"/>
      <c r="CE53" s="547"/>
      <c r="CF53" s="547"/>
      <c r="CG53" s="547"/>
      <c r="CH53" s="547"/>
      <c r="CI53" s="547"/>
      <c r="CJ53" s="547"/>
      <c r="CK53" s="547"/>
      <c r="CL53" s="550"/>
      <c r="CM53" s="546"/>
      <c r="CN53" s="547"/>
      <c r="CO53" s="547"/>
      <c r="CP53" s="547"/>
      <c r="CQ53" s="547"/>
      <c r="CR53" s="547"/>
      <c r="CS53" s="547"/>
      <c r="CT53" s="547"/>
      <c r="CU53" s="547"/>
      <c r="CV53" s="547"/>
      <c r="CW53" s="547"/>
      <c r="CX53" s="547"/>
      <c r="CY53" s="547"/>
      <c r="CZ53" s="548"/>
      <c r="DA53" s="551"/>
      <c r="DB53" s="552"/>
      <c r="DC53" s="552"/>
      <c r="DD53" s="552"/>
      <c r="DE53" s="552"/>
      <c r="DF53" s="552"/>
      <c r="DG53" s="552"/>
      <c r="DH53" s="552"/>
      <c r="DI53" s="552"/>
      <c r="DJ53" s="552"/>
      <c r="DK53" s="552"/>
      <c r="DL53" s="552"/>
      <c r="DM53" s="552"/>
      <c r="DN53" s="552"/>
      <c r="DO53" s="552"/>
      <c r="DP53" s="552"/>
      <c r="DQ53" s="552"/>
      <c r="DR53" s="552"/>
      <c r="DS53" s="552"/>
      <c r="DT53" s="552"/>
      <c r="DU53" s="552"/>
      <c r="DV53" s="552"/>
      <c r="DW53" s="552"/>
      <c r="DX53" s="552"/>
      <c r="DY53" s="552"/>
      <c r="DZ53" s="552"/>
      <c r="EA53" s="552"/>
      <c r="EB53" s="552"/>
      <c r="EC53" s="552"/>
      <c r="ED53" s="552"/>
      <c r="EE53" s="552"/>
      <c r="EF53" s="552"/>
      <c r="EG53" s="552"/>
      <c r="EH53" s="552"/>
      <c r="EI53" s="552"/>
      <c r="EJ53" s="553"/>
      <c r="EK53" s="70"/>
      <c r="EL53" s="252"/>
      <c r="EM53" s="252"/>
      <c r="EN53" s="252"/>
      <c r="EO53" s="252"/>
      <c r="EP53" s="252"/>
      <c r="EQ53" s="252"/>
      <c r="ER53" s="252"/>
      <c r="ES53" s="252"/>
      <c r="ET53" s="252"/>
      <c r="EU53" s="252"/>
      <c r="EV53" s="252"/>
      <c r="EW53" s="252"/>
      <c r="EX53" s="252"/>
      <c r="EY53" s="252"/>
      <c r="EZ53" s="252"/>
      <c r="FA53" s="252"/>
      <c r="FB53" s="252"/>
      <c r="FC53" s="252"/>
      <c r="FD53" s="252"/>
      <c r="FE53" s="252"/>
      <c r="FF53" s="252"/>
      <c r="FG53" s="252"/>
      <c r="FH53" s="252"/>
      <c r="FI53" s="252"/>
      <c r="FJ53" s="252"/>
      <c r="FK53" s="252"/>
      <c r="FL53" s="252"/>
      <c r="FM53" s="252"/>
      <c r="FN53" s="252"/>
      <c r="FO53" s="252"/>
      <c r="FP53" s="252"/>
      <c r="FQ53" s="252"/>
      <c r="FR53" s="252"/>
      <c r="HI53" s="252" t="str">
        <f t="shared" si="1"/>
        <v/>
      </c>
    </row>
    <row r="54" spans="1:217" ht="15.75" customHeight="1">
      <c r="A54" s="554" t="str">
        <f>IF(AM54="","",VLOOKUP(AM54,'（選択リスト）'!$L$3:$M$59,2,0))</f>
        <v/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6"/>
      <c r="AN54" s="557"/>
      <c r="AO54" s="557"/>
      <c r="AP54" s="557"/>
      <c r="AQ54" s="557"/>
      <c r="AR54" s="557"/>
      <c r="AS54" s="557"/>
      <c r="AT54" s="557"/>
      <c r="AU54" s="557"/>
      <c r="AV54" s="558"/>
      <c r="AW54" s="549"/>
      <c r="AX54" s="547"/>
      <c r="AY54" s="547"/>
      <c r="AZ54" s="547"/>
      <c r="BA54" s="547"/>
      <c r="BB54" s="547"/>
      <c r="BC54" s="547"/>
      <c r="BD54" s="547"/>
      <c r="BE54" s="547"/>
      <c r="BF54" s="547"/>
      <c r="BG54" s="547"/>
      <c r="BH54" s="547"/>
      <c r="BI54" s="547"/>
      <c r="BJ54" s="550"/>
      <c r="BK54" s="546"/>
      <c r="BL54" s="547"/>
      <c r="BM54" s="547"/>
      <c r="BN54" s="547"/>
      <c r="BO54" s="547"/>
      <c r="BP54" s="547"/>
      <c r="BQ54" s="547"/>
      <c r="BR54" s="547"/>
      <c r="BS54" s="547"/>
      <c r="BT54" s="547"/>
      <c r="BU54" s="547"/>
      <c r="BV54" s="547"/>
      <c r="BW54" s="547"/>
      <c r="BX54" s="548"/>
      <c r="BY54" s="549"/>
      <c r="BZ54" s="547"/>
      <c r="CA54" s="547"/>
      <c r="CB54" s="547"/>
      <c r="CC54" s="547"/>
      <c r="CD54" s="547"/>
      <c r="CE54" s="547"/>
      <c r="CF54" s="547"/>
      <c r="CG54" s="547"/>
      <c r="CH54" s="547"/>
      <c r="CI54" s="547"/>
      <c r="CJ54" s="547"/>
      <c r="CK54" s="547"/>
      <c r="CL54" s="550"/>
      <c r="CM54" s="546"/>
      <c r="CN54" s="547"/>
      <c r="CO54" s="547"/>
      <c r="CP54" s="547"/>
      <c r="CQ54" s="547"/>
      <c r="CR54" s="547"/>
      <c r="CS54" s="547"/>
      <c r="CT54" s="547"/>
      <c r="CU54" s="547"/>
      <c r="CV54" s="547"/>
      <c r="CW54" s="547"/>
      <c r="CX54" s="547"/>
      <c r="CY54" s="547"/>
      <c r="CZ54" s="548"/>
      <c r="DA54" s="551"/>
      <c r="DB54" s="552"/>
      <c r="DC54" s="552"/>
      <c r="DD54" s="552"/>
      <c r="DE54" s="552"/>
      <c r="DF54" s="552"/>
      <c r="DG54" s="552"/>
      <c r="DH54" s="552"/>
      <c r="DI54" s="552"/>
      <c r="DJ54" s="552"/>
      <c r="DK54" s="552"/>
      <c r="DL54" s="552"/>
      <c r="DM54" s="552"/>
      <c r="DN54" s="552"/>
      <c r="DO54" s="552"/>
      <c r="DP54" s="552"/>
      <c r="DQ54" s="552"/>
      <c r="DR54" s="552"/>
      <c r="DS54" s="552"/>
      <c r="DT54" s="552"/>
      <c r="DU54" s="552"/>
      <c r="DV54" s="552"/>
      <c r="DW54" s="552"/>
      <c r="DX54" s="552"/>
      <c r="DY54" s="552"/>
      <c r="DZ54" s="552"/>
      <c r="EA54" s="552"/>
      <c r="EB54" s="552"/>
      <c r="EC54" s="552"/>
      <c r="ED54" s="552"/>
      <c r="EE54" s="552"/>
      <c r="EF54" s="552"/>
      <c r="EG54" s="552"/>
      <c r="EH54" s="552"/>
      <c r="EI54" s="552"/>
      <c r="EJ54" s="553"/>
      <c r="EK54" s="70"/>
      <c r="EL54" s="252"/>
      <c r="EM54" s="252"/>
      <c r="EN54" s="252"/>
      <c r="EO54" s="252"/>
      <c r="EP54" s="252"/>
      <c r="EQ54" s="252"/>
      <c r="ER54" s="252"/>
      <c r="ES54" s="252"/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  <c r="FF54" s="252"/>
      <c r="FG54" s="252"/>
      <c r="FH54" s="252"/>
      <c r="FI54" s="252"/>
      <c r="FJ54" s="252"/>
      <c r="FK54" s="252"/>
      <c r="FL54" s="252"/>
      <c r="FM54" s="252"/>
      <c r="FN54" s="252"/>
      <c r="FO54" s="252"/>
      <c r="FP54" s="252"/>
      <c r="FQ54" s="252"/>
      <c r="FR54" s="252"/>
      <c r="HI54" s="252" t="str">
        <f t="shared" si="1"/>
        <v/>
      </c>
    </row>
    <row r="55" spans="1:217" ht="15.75" customHeight="1">
      <c r="A55" s="554" t="str">
        <f>IF(AM55="","",VLOOKUP(AM55,'（選択リスト）'!$L$3:$M$59,2,0))</f>
        <v/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5"/>
      <c r="AC55" s="555"/>
      <c r="AD55" s="555"/>
      <c r="AE55" s="555"/>
      <c r="AF55" s="555"/>
      <c r="AG55" s="555"/>
      <c r="AH55" s="555"/>
      <c r="AI55" s="555"/>
      <c r="AJ55" s="555"/>
      <c r="AK55" s="555"/>
      <c r="AL55" s="555"/>
      <c r="AM55" s="556"/>
      <c r="AN55" s="557"/>
      <c r="AO55" s="557"/>
      <c r="AP55" s="557"/>
      <c r="AQ55" s="557"/>
      <c r="AR55" s="557"/>
      <c r="AS55" s="557"/>
      <c r="AT55" s="557"/>
      <c r="AU55" s="557"/>
      <c r="AV55" s="558"/>
      <c r="AW55" s="549"/>
      <c r="AX55" s="547"/>
      <c r="AY55" s="547"/>
      <c r="AZ55" s="547"/>
      <c r="BA55" s="547"/>
      <c r="BB55" s="547"/>
      <c r="BC55" s="547"/>
      <c r="BD55" s="547"/>
      <c r="BE55" s="547"/>
      <c r="BF55" s="547"/>
      <c r="BG55" s="547"/>
      <c r="BH55" s="547"/>
      <c r="BI55" s="547"/>
      <c r="BJ55" s="550"/>
      <c r="BK55" s="546"/>
      <c r="BL55" s="547"/>
      <c r="BM55" s="547"/>
      <c r="BN55" s="547"/>
      <c r="BO55" s="547"/>
      <c r="BP55" s="547"/>
      <c r="BQ55" s="547"/>
      <c r="BR55" s="547"/>
      <c r="BS55" s="547"/>
      <c r="BT55" s="547"/>
      <c r="BU55" s="547"/>
      <c r="BV55" s="547"/>
      <c r="BW55" s="547"/>
      <c r="BX55" s="548"/>
      <c r="BY55" s="549"/>
      <c r="BZ55" s="547"/>
      <c r="CA55" s="547"/>
      <c r="CB55" s="547"/>
      <c r="CC55" s="547"/>
      <c r="CD55" s="547"/>
      <c r="CE55" s="547"/>
      <c r="CF55" s="547"/>
      <c r="CG55" s="547"/>
      <c r="CH55" s="547"/>
      <c r="CI55" s="547"/>
      <c r="CJ55" s="547"/>
      <c r="CK55" s="547"/>
      <c r="CL55" s="550"/>
      <c r="CM55" s="546"/>
      <c r="CN55" s="547"/>
      <c r="CO55" s="547"/>
      <c r="CP55" s="547"/>
      <c r="CQ55" s="547"/>
      <c r="CR55" s="547"/>
      <c r="CS55" s="547"/>
      <c r="CT55" s="547"/>
      <c r="CU55" s="547"/>
      <c r="CV55" s="547"/>
      <c r="CW55" s="547"/>
      <c r="CX55" s="547"/>
      <c r="CY55" s="547"/>
      <c r="CZ55" s="548"/>
      <c r="DA55" s="551"/>
      <c r="DB55" s="552"/>
      <c r="DC55" s="552"/>
      <c r="DD55" s="552"/>
      <c r="DE55" s="552"/>
      <c r="DF55" s="552"/>
      <c r="DG55" s="552"/>
      <c r="DH55" s="552"/>
      <c r="DI55" s="552"/>
      <c r="DJ55" s="552"/>
      <c r="DK55" s="552"/>
      <c r="DL55" s="552"/>
      <c r="DM55" s="552"/>
      <c r="DN55" s="552"/>
      <c r="DO55" s="552"/>
      <c r="DP55" s="552"/>
      <c r="DQ55" s="552"/>
      <c r="DR55" s="552"/>
      <c r="DS55" s="552"/>
      <c r="DT55" s="552"/>
      <c r="DU55" s="552"/>
      <c r="DV55" s="552"/>
      <c r="DW55" s="552"/>
      <c r="DX55" s="552"/>
      <c r="DY55" s="552"/>
      <c r="DZ55" s="552"/>
      <c r="EA55" s="552"/>
      <c r="EB55" s="552"/>
      <c r="EC55" s="552"/>
      <c r="ED55" s="552"/>
      <c r="EE55" s="552"/>
      <c r="EF55" s="552"/>
      <c r="EG55" s="552"/>
      <c r="EH55" s="552"/>
      <c r="EI55" s="552"/>
      <c r="EJ55" s="553"/>
      <c r="EK55" s="70"/>
      <c r="EL55" s="252"/>
      <c r="EM55" s="252"/>
      <c r="EN55" s="252"/>
      <c r="EO55" s="252"/>
      <c r="EP55" s="252"/>
      <c r="EQ55" s="252"/>
      <c r="ER55" s="252"/>
      <c r="ES55" s="252"/>
      <c r="ET55" s="252"/>
      <c r="EU55" s="252"/>
      <c r="EV55" s="252"/>
      <c r="EW55" s="252"/>
      <c r="EX55" s="252"/>
      <c r="EY55" s="252"/>
      <c r="EZ55" s="252"/>
      <c r="FA55" s="252"/>
      <c r="FB55" s="252"/>
      <c r="FC55" s="252"/>
      <c r="FD55" s="252"/>
      <c r="FE55" s="252"/>
      <c r="FF55" s="252"/>
      <c r="FG55" s="252"/>
      <c r="FH55" s="252"/>
      <c r="FI55" s="252"/>
      <c r="FJ55" s="252"/>
      <c r="FK55" s="252"/>
      <c r="FL55" s="252"/>
      <c r="FM55" s="252"/>
      <c r="FN55" s="252"/>
      <c r="FO55" s="252"/>
      <c r="FP55" s="252"/>
      <c r="FQ55" s="252"/>
      <c r="FR55" s="252"/>
      <c r="HI55" s="252" t="str">
        <f t="shared" si="1"/>
        <v/>
      </c>
    </row>
    <row r="56" spans="1:217" ht="15.75" customHeight="1">
      <c r="A56" s="554" t="str">
        <f>IF(AM56="","",VLOOKUP(AM56,'（選択リスト）'!$L$3:$M$59,2,0))</f>
        <v/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55"/>
      <c r="X56" s="555"/>
      <c r="Y56" s="555"/>
      <c r="Z56" s="555"/>
      <c r="AA56" s="555"/>
      <c r="AB56" s="555"/>
      <c r="AC56" s="555"/>
      <c r="AD56" s="555"/>
      <c r="AE56" s="555"/>
      <c r="AF56" s="555"/>
      <c r="AG56" s="555"/>
      <c r="AH56" s="555"/>
      <c r="AI56" s="555"/>
      <c r="AJ56" s="555"/>
      <c r="AK56" s="555"/>
      <c r="AL56" s="555"/>
      <c r="AM56" s="556"/>
      <c r="AN56" s="557"/>
      <c r="AO56" s="557"/>
      <c r="AP56" s="557"/>
      <c r="AQ56" s="557"/>
      <c r="AR56" s="557"/>
      <c r="AS56" s="557"/>
      <c r="AT56" s="557"/>
      <c r="AU56" s="557"/>
      <c r="AV56" s="558"/>
      <c r="AW56" s="549"/>
      <c r="AX56" s="547"/>
      <c r="AY56" s="547"/>
      <c r="AZ56" s="547"/>
      <c r="BA56" s="547"/>
      <c r="BB56" s="547"/>
      <c r="BC56" s="547"/>
      <c r="BD56" s="547"/>
      <c r="BE56" s="547"/>
      <c r="BF56" s="547"/>
      <c r="BG56" s="547"/>
      <c r="BH56" s="547"/>
      <c r="BI56" s="547"/>
      <c r="BJ56" s="550"/>
      <c r="BK56" s="546"/>
      <c r="BL56" s="547"/>
      <c r="BM56" s="547"/>
      <c r="BN56" s="547"/>
      <c r="BO56" s="547"/>
      <c r="BP56" s="547"/>
      <c r="BQ56" s="547"/>
      <c r="BR56" s="547"/>
      <c r="BS56" s="547"/>
      <c r="BT56" s="547"/>
      <c r="BU56" s="547"/>
      <c r="BV56" s="547"/>
      <c r="BW56" s="547"/>
      <c r="BX56" s="548"/>
      <c r="BY56" s="549"/>
      <c r="BZ56" s="547"/>
      <c r="CA56" s="547"/>
      <c r="CB56" s="547"/>
      <c r="CC56" s="547"/>
      <c r="CD56" s="547"/>
      <c r="CE56" s="547"/>
      <c r="CF56" s="547"/>
      <c r="CG56" s="547"/>
      <c r="CH56" s="547"/>
      <c r="CI56" s="547"/>
      <c r="CJ56" s="547"/>
      <c r="CK56" s="547"/>
      <c r="CL56" s="550"/>
      <c r="CM56" s="546"/>
      <c r="CN56" s="547"/>
      <c r="CO56" s="547"/>
      <c r="CP56" s="547"/>
      <c r="CQ56" s="547"/>
      <c r="CR56" s="547"/>
      <c r="CS56" s="547"/>
      <c r="CT56" s="547"/>
      <c r="CU56" s="547"/>
      <c r="CV56" s="547"/>
      <c r="CW56" s="547"/>
      <c r="CX56" s="547"/>
      <c r="CY56" s="547"/>
      <c r="CZ56" s="548"/>
      <c r="DA56" s="551"/>
      <c r="DB56" s="552"/>
      <c r="DC56" s="552"/>
      <c r="DD56" s="552"/>
      <c r="DE56" s="552"/>
      <c r="DF56" s="552"/>
      <c r="DG56" s="552"/>
      <c r="DH56" s="552"/>
      <c r="DI56" s="552"/>
      <c r="DJ56" s="552"/>
      <c r="DK56" s="552"/>
      <c r="DL56" s="552"/>
      <c r="DM56" s="552"/>
      <c r="DN56" s="552"/>
      <c r="DO56" s="552"/>
      <c r="DP56" s="552"/>
      <c r="DQ56" s="552"/>
      <c r="DR56" s="552"/>
      <c r="DS56" s="552"/>
      <c r="DT56" s="552"/>
      <c r="DU56" s="552"/>
      <c r="DV56" s="552"/>
      <c r="DW56" s="552"/>
      <c r="DX56" s="552"/>
      <c r="DY56" s="552"/>
      <c r="DZ56" s="552"/>
      <c r="EA56" s="552"/>
      <c r="EB56" s="552"/>
      <c r="EC56" s="552"/>
      <c r="ED56" s="552"/>
      <c r="EE56" s="552"/>
      <c r="EF56" s="552"/>
      <c r="EG56" s="552"/>
      <c r="EH56" s="552"/>
      <c r="EI56" s="552"/>
      <c r="EJ56" s="553"/>
      <c r="EK56" s="70"/>
      <c r="EL56" s="252"/>
      <c r="EM56" s="252"/>
      <c r="EN56" s="252"/>
      <c r="EO56" s="252"/>
      <c r="EP56" s="252"/>
      <c r="EQ56" s="252"/>
      <c r="ER56" s="252"/>
      <c r="ES56" s="252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  <c r="FF56" s="252"/>
      <c r="FG56" s="252"/>
      <c r="FH56" s="252"/>
      <c r="FI56" s="252"/>
      <c r="FJ56" s="252"/>
      <c r="FK56" s="252"/>
      <c r="FL56" s="252"/>
      <c r="FM56" s="252"/>
      <c r="FN56" s="252"/>
      <c r="FO56" s="252"/>
      <c r="FP56" s="252"/>
      <c r="FQ56" s="252"/>
      <c r="FR56" s="252"/>
      <c r="HI56" s="252" t="str">
        <f t="shared" si="1"/>
        <v/>
      </c>
    </row>
    <row r="57" spans="1:217" ht="15.75" customHeight="1">
      <c r="A57" s="554" t="str">
        <f>IF(AM57="","",VLOOKUP(AM57,'（選択リスト）'!$L$3:$M$59,2,0))</f>
        <v/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5"/>
      <c r="AG57" s="555"/>
      <c r="AH57" s="555"/>
      <c r="AI57" s="555"/>
      <c r="AJ57" s="555"/>
      <c r="AK57" s="555"/>
      <c r="AL57" s="555"/>
      <c r="AM57" s="556"/>
      <c r="AN57" s="557"/>
      <c r="AO57" s="557"/>
      <c r="AP57" s="557"/>
      <c r="AQ57" s="557"/>
      <c r="AR57" s="557"/>
      <c r="AS57" s="557"/>
      <c r="AT57" s="557"/>
      <c r="AU57" s="557"/>
      <c r="AV57" s="558"/>
      <c r="AW57" s="549"/>
      <c r="AX57" s="547"/>
      <c r="AY57" s="547"/>
      <c r="AZ57" s="547"/>
      <c r="BA57" s="547"/>
      <c r="BB57" s="547"/>
      <c r="BC57" s="547"/>
      <c r="BD57" s="547"/>
      <c r="BE57" s="547"/>
      <c r="BF57" s="547"/>
      <c r="BG57" s="547"/>
      <c r="BH57" s="547"/>
      <c r="BI57" s="547"/>
      <c r="BJ57" s="550"/>
      <c r="BK57" s="546"/>
      <c r="BL57" s="547"/>
      <c r="BM57" s="547"/>
      <c r="BN57" s="547"/>
      <c r="BO57" s="547"/>
      <c r="BP57" s="547"/>
      <c r="BQ57" s="547"/>
      <c r="BR57" s="547"/>
      <c r="BS57" s="547"/>
      <c r="BT57" s="547"/>
      <c r="BU57" s="547"/>
      <c r="BV57" s="547"/>
      <c r="BW57" s="547"/>
      <c r="BX57" s="548"/>
      <c r="BY57" s="549"/>
      <c r="BZ57" s="547"/>
      <c r="CA57" s="547"/>
      <c r="CB57" s="547"/>
      <c r="CC57" s="547"/>
      <c r="CD57" s="547"/>
      <c r="CE57" s="547"/>
      <c r="CF57" s="547"/>
      <c r="CG57" s="547"/>
      <c r="CH57" s="547"/>
      <c r="CI57" s="547"/>
      <c r="CJ57" s="547"/>
      <c r="CK57" s="547"/>
      <c r="CL57" s="550"/>
      <c r="CM57" s="546"/>
      <c r="CN57" s="547"/>
      <c r="CO57" s="547"/>
      <c r="CP57" s="547"/>
      <c r="CQ57" s="547"/>
      <c r="CR57" s="547"/>
      <c r="CS57" s="547"/>
      <c r="CT57" s="547"/>
      <c r="CU57" s="547"/>
      <c r="CV57" s="547"/>
      <c r="CW57" s="547"/>
      <c r="CX57" s="547"/>
      <c r="CY57" s="547"/>
      <c r="CZ57" s="548"/>
      <c r="DA57" s="551"/>
      <c r="DB57" s="552"/>
      <c r="DC57" s="552"/>
      <c r="DD57" s="552"/>
      <c r="DE57" s="552"/>
      <c r="DF57" s="552"/>
      <c r="DG57" s="552"/>
      <c r="DH57" s="552"/>
      <c r="DI57" s="552"/>
      <c r="DJ57" s="552"/>
      <c r="DK57" s="552"/>
      <c r="DL57" s="552"/>
      <c r="DM57" s="552"/>
      <c r="DN57" s="552"/>
      <c r="DO57" s="552"/>
      <c r="DP57" s="552"/>
      <c r="DQ57" s="552"/>
      <c r="DR57" s="552"/>
      <c r="DS57" s="552"/>
      <c r="DT57" s="552"/>
      <c r="DU57" s="552"/>
      <c r="DV57" s="552"/>
      <c r="DW57" s="552"/>
      <c r="DX57" s="552"/>
      <c r="DY57" s="552"/>
      <c r="DZ57" s="552"/>
      <c r="EA57" s="552"/>
      <c r="EB57" s="552"/>
      <c r="EC57" s="552"/>
      <c r="ED57" s="552"/>
      <c r="EE57" s="552"/>
      <c r="EF57" s="552"/>
      <c r="EG57" s="552"/>
      <c r="EH57" s="552"/>
      <c r="EI57" s="552"/>
      <c r="EJ57" s="553"/>
      <c r="EK57" s="70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  <c r="FN57" s="252"/>
      <c r="FO57" s="252"/>
      <c r="FP57" s="252"/>
      <c r="FQ57" s="252"/>
      <c r="FR57" s="252"/>
      <c r="HI57" s="252" t="str">
        <f t="shared" si="1"/>
        <v/>
      </c>
    </row>
    <row r="58" spans="1:217" ht="15.75" customHeight="1">
      <c r="A58" s="554" t="str">
        <f>IF(AM58="","",VLOOKUP(AM58,'（選択リスト）'!$L$3:$M$59,2,0))</f>
        <v/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  <c r="V58" s="555"/>
      <c r="W58" s="555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555"/>
      <c r="AJ58" s="555"/>
      <c r="AK58" s="555"/>
      <c r="AL58" s="555"/>
      <c r="AM58" s="556"/>
      <c r="AN58" s="557"/>
      <c r="AO58" s="557"/>
      <c r="AP58" s="557"/>
      <c r="AQ58" s="557"/>
      <c r="AR58" s="557"/>
      <c r="AS58" s="557"/>
      <c r="AT58" s="557"/>
      <c r="AU58" s="557"/>
      <c r="AV58" s="558"/>
      <c r="AW58" s="549"/>
      <c r="AX58" s="547"/>
      <c r="AY58" s="547"/>
      <c r="AZ58" s="547"/>
      <c r="BA58" s="547"/>
      <c r="BB58" s="547"/>
      <c r="BC58" s="547"/>
      <c r="BD58" s="547"/>
      <c r="BE58" s="547"/>
      <c r="BF58" s="547"/>
      <c r="BG58" s="547"/>
      <c r="BH58" s="547"/>
      <c r="BI58" s="547"/>
      <c r="BJ58" s="550"/>
      <c r="BK58" s="546"/>
      <c r="BL58" s="547"/>
      <c r="BM58" s="547"/>
      <c r="BN58" s="547"/>
      <c r="BO58" s="547"/>
      <c r="BP58" s="547"/>
      <c r="BQ58" s="547"/>
      <c r="BR58" s="547"/>
      <c r="BS58" s="547"/>
      <c r="BT58" s="547"/>
      <c r="BU58" s="547"/>
      <c r="BV58" s="547"/>
      <c r="BW58" s="547"/>
      <c r="BX58" s="548"/>
      <c r="BY58" s="549"/>
      <c r="BZ58" s="547"/>
      <c r="CA58" s="547"/>
      <c r="CB58" s="547"/>
      <c r="CC58" s="547"/>
      <c r="CD58" s="547"/>
      <c r="CE58" s="547"/>
      <c r="CF58" s="547"/>
      <c r="CG58" s="547"/>
      <c r="CH58" s="547"/>
      <c r="CI58" s="547"/>
      <c r="CJ58" s="547"/>
      <c r="CK58" s="547"/>
      <c r="CL58" s="550"/>
      <c r="CM58" s="546"/>
      <c r="CN58" s="547"/>
      <c r="CO58" s="547"/>
      <c r="CP58" s="547"/>
      <c r="CQ58" s="547"/>
      <c r="CR58" s="547"/>
      <c r="CS58" s="547"/>
      <c r="CT58" s="547"/>
      <c r="CU58" s="547"/>
      <c r="CV58" s="547"/>
      <c r="CW58" s="547"/>
      <c r="CX58" s="547"/>
      <c r="CY58" s="547"/>
      <c r="CZ58" s="548"/>
      <c r="DA58" s="551"/>
      <c r="DB58" s="552"/>
      <c r="DC58" s="552"/>
      <c r="DD58" s="552"/>
      <c r="DE58" s="552"/>
      <c r="DF58" s="552"/>
      <c r="DG58" s="552"/>
      <c r="DH58" s="552"/>
      <c r="DI58" s="552"/>
      <c r="DJ58" s="552"/>
      <c r="DK58" s="552"/>
      <c r="DL58" s="552"/>
      <c r="DM58" s="552"/>
      <c r="DN58" s="552"/>
      <c r="DO58" s="552"/>
      <c r="DP58" s="552"/>
      <c r="DQ58" s="552"/>
      <c r="DR58" s="552"/>
      <c r="DS58" s="552"/>
      <c r="DT58" s="552"/>
      <c r="DU58" s="552"/>
      <c r="DV58" s="552"/>
      <c r="DW58" s="552"/>
      <c r="DX58" s="552"/>
      <c r="DY58" s="552"/>
      <c r="DZ58" s="552"/>
      <c r="EA58" s="552"/>
      <c r="EB58" s="552"/>
      <c r="EC58" s="552"/>
      <c r="ED58" s="552"/>
      <c r="EE58" s="552"/>
      <c r="EF58" s="552"/>
      <c r="EG58" s="552"/>
      <c r="EH58" s="552"/>
      <c r="EI58" s="552"/>
      <c r="EJ58" s="553"/>
      <c r="EK58" s="70"/>
      <c r="EL58" s="252"/>
      <c r="EM58" s="252"/>
      <c r="EN58" s="252"/>
      <c r="EO58" s="252"/>
      <c r="EP58" s="252"/>
      <c r="EQ58" s="252"/>
      <c r="ER58" s="252"/>
      <c r="ES58" s="252"/>
      <c r="ET58" s="252"/>
      <c r="EU58" s="252"/>
      <c r="EV58" s="252"/>
      <c r="EW58" s="252"/>
      <c r="EX58" s="252"/>
      <c r="EY58" s="252"/>
      <c r="EZ58" s="252"/>
      <c r="FA58" s="252"/>
      <c r="FB58" s="252"/>
      <c r="FC58" s="252"/>
      <c r="FD58" s="252"/>
      <c r="FE58" s="252"/>
      <c r="FF58" s="252"/>
      <c r="FG58" s="252"/>
      <c r="FH58" s="252"/>
      <c r="FI58" s="252"/>
      <c r="FJ58" s="252"/>
      <c r="FK58" s="252"/>
      <c r="FL58" s="252"/>
      <c r="FM58" s="252"/>
      <c r="FN58" s="252"/>
      <c r="FO58" s="252"/>
      <c r="FP58" s="252"/>
      <c r="FQ58" s="252"/>
      <c r="FR58" s="252"/>
      <c r="HI58" s="252" t="str">
        <f t="shared" si="1"/>
        <v/>
      </c>
    </row>
    <row r="59" spans="1:217" ht="15.75" customHeight="1">
      <c r="A59" s="554" t="str">
        <f>IF(AM59="","",VLOOKUP(AM59,'（選択リスト）'!$L$3:$M$59,2,0))</f>
        <v/>
      </c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5"/>
      <c r="R59" s="555"/>
      <c r="S59" s="555"/>
      <c r="T59" s="555"/>
      <c r="U59" s="555"/>
      <c r="V59" s="555"/>
      <c r="W59" s="555"/>
      <c r="X59" s="555"/>
      <c r="Y59" s="555"/>
      <c r="Z59" s="555"/>
      <c r="AA59" s="555"/>
      <c r="AB59" s="555"/>
      <c r="AC59" s="555"/>
      <c r="AD59" s="555"/>
      <c r="AE59" s="555"/>
      <c r="AF59" s="555"/>
      <c r="AG59" s="555"/>
      <c r="AH59" s="555"/>
      <c r="AI59" s="555"/>
      <c r="AJ59" s="555"/>
      <c r="AK59" s="555"/>
      <c r="AL59" s="555"/>
      <c r="AM59" s="556"/>
      <c r="AN59" s="557"/>
      <c r="AO59" s="557"/>
      <c r="AP59" s="557"/>
      <c r="AQ59" s="557"/>
      <c r="AR59" s="557"/>
      <c r="AS59" s="557"/>
      <c r="AT59" s="557"/>
      <c r="AU59" s="557"/>
      <c r="AV59" s="558"/>
      <c r="AW59" s="549"/>
      <c r="AX59" s="547"/>
      <c r="AY59" s="547"/>
      <c r="AZ59" s="547"/>
      <c r="BA59" s="547"/>
      <c r="BB59" s="547"/>
      <c r="BC59" s="547"/>
      <c r="BD59" s="547"/>
      <c r="BE59" s="547"/>
      <c r="BF59" s="547"/>
      <c r="BG59" s="547"/>
      <c r="BH59" s="547"/>
      <c r="BI59" s="547"/>
      <c r="BJ59" s="550"/>
      <c r="BK59" s="546"/>
      <c r="BL59" s="547"/>
      <c r="BM59" s="547"/>
      <c r="BN59" s="547"/>
      <c r="BO59" s="547"/>
      <c r="BP59" s="547"/>
      <c r="BQ59" s="547"/>
      <c r="BR59" s="547"/>
      <c r="BS59" s="547"/>
      <c r="BT59" s="547"/>
      <c r="BU59" s="547"/>
      <c r="BV59" s="547"/>
      <c r="BW59" s="547"/>
      <c r="BX59" s="548"/>
      <c r="BY59" s="549"/>
      <c r="BZ59" s="547"/>
      <c r="CA59" s="547"/>
      <c r="CB59" s="547"/>
      <c r="CC59" s="547"/>
      <c r="CD59" s="547"/>
      <c r="CE59" s="547"/>
      <c r="CF59" s="547"/>
      <c r="CG59" s="547"/>
      <c r="CH59" s="547"/>
      <c r="CI59" s="547"/>
      <c r="CJ59" s="547"/>
      <c r="CK59" s="547"/>
      <c r="CL59" s="550"/>
      <c r="CM59" s="546"/>
      <c r="CN59" s="547"/>
      <c r="CO59" s="547"/>
      <c r="CP59" s="547"/>
      <c r="CQ59" s="547"/>
      <c r="CR59" s="547"/>
      <c r="CS59" s="547"/>
      <c r="CT59" s="547"/>
      <c r="CU59" s="547"/>
      <c r="CV59" s="547"/>
      <c r="CW59" s="547"/>
      <c r="CX59" s="547"/>
      <c r="CY59" s="547"/>
      <c r="CZ59" s="548"/>
      <c r="DA59" s="551"/>
      <c r="DB59" s="552"/>
      <c r="DC59" s="552"/>
      <c r="DD59" s="552"/>
      <c r="DE59" s="552"/>
      <c r="DF59" s="552"/>
      <c r="DG59" s="552"/>
      <c r="DH59" s="552"/>
      <c r="DI59" s="552"/>
      <c r="DJ59" s="552"/>
      <c r="DK59" s="552"/>
      <c r="DL59" s="552"/>
      <c r="DM59" s="552"/>
      <c r="DN59" s="552"/>
      <c r="DO59" s="552"/>
      <c r="DP59" s="552"/>
      <c r="DQ59" s="552"/>
      <c r="DR59" s="552"/>
      <c r="DS59" s="552"/>
      <c r="DT59" s="552"/>
      <c r="DU59" s="552"/>
      <c r="DV59" s="552"/>
      <c r="DW59" s="552"/>
      <c r="DX59" s="552"/>
      <c r="DY59" s="552"/>
      <c r="DZ59" s="552"/>
      <c r="EA59" s="552"/>
      <c r="EB59" s="552"/>
      <c r="EC59" s="552"/>
      <c r="ED59" s="552"/>
      <c r="EE59" s="552"/>
      <c r="EF59" s="552"/>
      <c r="EG59" s="552"/>
      <c r="EH59" s="552"/>
      <c r="EI59" s="552"/>
      <c r="EJ59" s="553"/>
      <c r="EK59" s="70"/>
      <c r="EL59" s="252"/>
      <c r="EM59" s="252"/>
      <c r="EN59" s="252"/>
      <c r="EO59" s="252"/>
      <c r="EP59" s="252"/>
      <c r="EQ59" s="252"/>
      <c r="ER59" s="252"/>
      <c r="ES59" s="252"/>
      <c r="ET59" s="252"/>
      <c r="EU59" s="252"/>
      <c r="EV59" s="252"/>
      <c r="EW59" s="252"/>
      <c r="EX59" s="252"/>
      <c r="EY59" s="252"/>
      <c r="EZ59" s="252"/>
      <c r="FA59" s="252"/>
      <c r="FB59" s="252"/>
      <c r="FC59" s="252"/>
      <c r="FD59" s="252"/>
      <c r="FE59" s="252"/>
      <c r="FF59" s="252"/>
      <c r="FG59" s="252"/>
      <c r="FH59" s="252"/>
      <c r="FI59" s="252"/>
      <c r="FJ59" s="252"/>
      <c r="FK59" s="252"/>
      <c r="FL59" s="252"/>
      <c r="FM59" s="252"/>
      <c r="FN59" s="252"/>
      <c r="FO59" s="252"/>
      <c r="FP59" s="252"/>
      <c r="FQ59" s="252"/>
      <c r="FR59" s="252"/>
      <c r="HI59" s="252" t="str">
        <f t="shared" si="1"/>
        <v/>
      </c>
    </row>
    <row r="60" spans="1:217" ht="15.75" customHeight="1">
      <c r="A60" s="554" t="str">
        <f>IF(AM60="","",VLOOKUP(AM60,'（選択リスト）'!$L$3:$M$59,2,0))</f>
        <v/>
      </c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6"/>
      <c r="AN60" s="557"/>
      <c r="AO60" s="557"/>
      <c r="AP60" s="557"/>
      <c r="AQ60" s="557"/>
      <c r="AR60" s="557"/>
      <c r="AS60" s="557"/>
      <c r="AT60" s="557"/>
      <c r="AU60" s="557"/>
      <c r="AV60" s="558"/>
      <c r="AW60" s="549"/>
      <c r="AX60" s="547"/>
      <c r="AY60" s="547"/>
      <c r="AZ60" s="547"/>
      <c r="BA60" s="547"/>
      <c r="BB60" s="547"/>
      <c r="BC60" s="547"/>
      <c r="BD60" s="547"/>
      <c r="BE60" s="547"/>
      <c r="BF60" s="547"/>
      <c r="BG60" s="547"/>
      <c r="BH60" s="547"/>
      <c r="BI60" s="547"/>
      <c r="BJ60" s="550"/>
      <c r="BK60" s="546"/>
      <c r="BL60" s="547"/>
      <c r="BM60" s="547"/>
      <c r="BN60" s="547"/>
      <c r="BO60" s="547"/>
      <c r="BP60" s="547"/>
      <c r="BQ60" s="547"/>
      <c r="BR60" s="547"/>
      <c r="BS60" s="547"/>
      <c r="BT60" s="547"/>
      <c r="BU60" s="547"/>
      <c r="BV60" s="547"/>
      <c r="BW60" s="547"/>
      <c r="BX60" s="548"/>
      <c r="BY60" s="549"/>
      <c r="BZ60" s="547"/>
      <c r="CA60" s="547"/>
      <c r="CB60" s="547"/>
      <c r="CC60" s="547"/>
      <c r="CD60" s="547"/>
      <c r="CE60" s="547"/>
      <c r="CF60" s="547"/>
      <c r="CG60" s="547"/>
      <c r="CH60" s="547"/>
      <c r="CI60" s="547"/>
      <c r="CJ60" s="547"/>
      <c r="CK60" s="547"/>
      <c r="CL60" s="550"/>
      <c r="CM60" s="546"/>
      <c r="CN60" s="547"/>
      <c r="CO60" s="547"/>
      <c r="CP60" s="547"/>
      <c r="CQ60" s="547"/>
      <c r="CR60" s="547"/>
      <c r="CS60" s="547"/>
      <c r="CT60" s="547"/>
      <c r="CU60" s="547"/>
      <c r="CV60" s="547"/>
      <c r="CW60" s="547"/>
      <c r="CX60" s="547"/>
      <c r="CY60" s="547"/>
      <c r="CZ60" s="548"/>
      <c r="DA60" s="551"/>
      <c r="DB60" s="552"/>
      <c r="DC60" s="552"/>
      <c r="DD60" s="552"/>
      <c r="DE60" s="552"/>
      <c r="DF60" s="552"/>
      <c r="DG60" s="552"/>
      <c r="DH60" s="552"/>
      <c r="DI60" s="552"/>
      <c r="DJ60" s="552"/>
      <c r="DK60" s="552"/>
      <c r="DL60" s="552"/>
      <c r="DM60" s="552"/>
      <c r="DN60" s="552"/>
      <c r="DO60" s="552"/>
      <c r="DP60" s="552"/>
      <c r="DQ60" s="552"/>
      <c r="DR60" s="552"/>
      <c r="DS60" s="552"/>
      <c r="DT60" s="552"/>
      <c r="DU60" s="552"/>
      <c r="DV60" s="552"/>
      <c r="DW60" s="552"/>
      <c r="DX60" s="552"/>
      <c r="DY60" s="552"/>
      <c r="DZ60" s="552"/>
      <c r="EA60" s="552"/>
      <c r="EB60" s="552"/>
      <c r="EC60" s="552"/>
      <c r="ED60" s="552"/>
      <c r="EE60" s="552"/>
      <c r="EF60" s="552"/>
      <c r="EG60" s="552"/>
      <c r="EH60" s="552"/>
      <c r="EI60" s="552"/>
      <c r="EJ60" s="553"/>
      <c r="EK60" s="70"/>
      <c r="EL60" s="252"/>
      <c r="EM60" s="252"/>
      <c r="EN60" s="252"/>
      <c r="EO60" s="252"/>
      <c r="EP60" s="252"/>
      <c r="EQ60" s="252"/>
      <c r="ER60" s="252"/>
      <c r="ES60" s="252"/>
      <c r="ET60" s="252"/>
      <c r="EU60" s="252"/>
      <c r="EV60" s="252"/>
      <c r="EW60" s="252"/>
      <c r="EX60" s="252"/>
      <c r="EY60" s="252"/>
      <c r="EZ60" s="252"/>
      <c r="FA60" s="252"/>
      <c r="FB60" s="252"/>
      <c r="FC60" s="252"/>
      <c r="FD60" s="252"/>
      <c r="FE60" s="252"/>
      <c r="FF60" s="252"/>
      <c r="FG60" s="252"/>
      <c r="FH60" s="252"/>
      <c r="FI60" s="252"/>
      <c r="FJ60" s="252"/>
      <c r="FK60" s="252"/>
      <c r="FL60" s="252"/>
      <c r="FM60" s="252"/>
      <c r="FN60" s="252"/>
      <c r="FO60" s="252"/>
      <c r="FP60" s="252"/>
      <c r="FQ60" s="252"/>
      <c r="FR60" s="252"/>
      <c r="HI60" s="252" t="str">
        <f t="shared" si="1"/>
        <v/>
      </c>
    </row>
    <row r="61" spans="1:217" ht="15.75" customHeight="1">
      <c r="A61" s="554" t="str">
        <f>IF(AM61="","",VLOOKUP(AM61,'（選択リスト）'!$L$3:$M$59,2,0))</f>
        <v/>
      </c>
      <c r="B61" s="555"/>
      <c r="C61" s="555"/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5"/>
      <c r="AA61" s="555"/>
      <c r="AB61" s="555"/>
      <c r="AC61" s="555"/>
      <c r="AD61" s="555"/>
      <c r="AE61" s="555"/>
      <c r="AF61" s="555"/>
      <c r="AG61" s="555"/>
      <c r="AH61" s="555"/>
      <c r="AI61" s="555"/>
      <c r="AJ61" s="555"/>
      <c r="AK61" s="555"/>
      <c r="AL61" s="555"/>
      <c r="AM61" s="556"/>
      <c r="AN61" s="557"/>
      <c r="AO61" s="557"/>
      <c r="AP61" s="557"/>
      <c r="AQ61" s="557"/>
      <c r="AR61" s="557"/>
      <c r="AS61" s="557"/>
      <c r="AT61" s="557"/>
      <c r="AU61" s="557"/>
      <c r="AV61" s="558"/>
      <c r="AW61" s="549"/>
      <c r="AX61" s="547"/>
      <c r="AY61" s="547"/>
      <c r="AZ61" s="547"/>
      <c r="BA61" s="547"/>
      <c r="BB61" s="547"/>
      <c r="BC61" s="547"/>
      <c r="BD61" s="547"/>
      <c r="BE61" s="547"/>
      <c r="BF61" s="547"/>
      <c r="BG61" s="547"/>
      <c r="BH61" s="547"/>
      <c r="BI61" s="547"/>
      <c r="BJ61" s="550"/>
      <c r="BK61" s="546"/>
      <c r="BL61" s="547"/>
      <c r="BM61" s="547"/>
      <c r="BN61" s="547"/>
      <c r="BO61" s="547"/>
      <c r="BP61" s="547"/>
      <c r="BQ61" s="547"/>
      <c r="BR61" s="547"/>
      <c r="BS61" s="547"/>
      <c r="BT61" s="547"/>
      <c r="BU61" s="547"/>
      <c r="BV61" s="547"/>
      <c r="BW61" s="547"/>
      <c r="BX61" s="548"/>
      <c r="BY61" s="549"/>
      <c r="BZ61" s="547"/>
      <c r="CA61" s="547"/>
      <c r="CB61" s="547"/>
      <c r="CC61" s="547"/>
      <c r="CD61" s="547"/>
      <c r="CE61" s="547"/>
      <c r="CF61" s="547"/>
      <c r="CG61" s="547"/>
      <c r="CH61" s="547"/>
      <c r="CI61" s="547"/>
      <c r="CJ61" s="547"/>
      <c r="CK61" s="547"/>
      <c r="CL61" s="550"/>
      <c r="CM61" s="546"/>
      <c r="CN61" s="547"/>
      <c r="CO61" s="547"/>
      <c r="CP61" s="547"/>
      <c r="CQ61" s="547"/>
      <c r="CR61" s="547"/>
      <c r="CS61" s="547"/>
      <c r="CT61" s="547"/>
      <c r="CU61" s="547"/>
      <c r="CV61" s="547"/>
      <c r="CW61" s="547"/>
      <c r="CX61" s="547"/>
      <c r="CY61" s="547"/>
      <c r="CZ61" s="548"/>
      <c r="DA61" s="551"/>
      <c r="DB61" s="552"/>
      <c r="DC61" s="552"/>
      <c r="DD61" s="552"/>
      <c r="DE61" s="552"/>
      <c r="DF61" s="552"/>
      <c r="DG61" s="552"/>
      <c r="DH61" s="552"/>
      <c r="DI61" s="552"/>
      <c r="DJ61" s="552"/>
      <c r="DK61" s="552"/>
      <c r="DL61" s="552"/>
      <c r="DM61" s="552"/>
      <c r="DN61" s="552"/>
      <c r="DO61" s="552"/>
      <c r="DP61" s="552"/>
      <c r="DQ61" s="552"/>
      <c r="DR61" s="552"/>
      <c r="DS61" s="552"/>
      <c r="DT61" s="552"/>
      <c r="DU61" s="552"/>
      <c r="DV61" s="552"/>
      <c r="DW61" s="552"/>
      <c r="DX61" s="552"/>
      <c r="DY61" s="552"/>
      <c r="DZ61" s="552"/>
      <c r="EA61" s="552"/>
      <c r="EB61" s="552"/>
      <c r="EC61" s="552"/>
      <c r="ED61" s="552"/>
      <c r="EE61" s="552"/>
      <c r="EF61" s="552"/>
      <c r="EG61" s="552"/>
      <c r="EH61" s="552"/>
      <c r="EI61" s="552"/>
      <c r="EJ61" s="553"/>
      <c r="EK61" s="70"/>
      <c r="EL61" s="252"/>
      <c r="EM61" s="252"/>
      <c r="EN61" s="252"/>
      <c r="EO61" s="252"/>
      <c r="EP61" s="252"/>
      <c r="EQ61" s="252"/>
      <c r="ER61" s="252"/>
      <c r="ES61" s="252"/>
      <c r="ET61" s="252"/>
      <c r="EU61" s="252"/>
      <c r="EV61" s="252"/>
      <c r="EW61" s="252"/>
      <c r="EX61" s="252"/>
      <c r="EY61" s="252"/>
      <c r="EZ61" s="252"/>
      <c r="FA61" s="252"/>
      <c r="FB61" s="252"/>
      <c r="FC61" s="252"/>
      <c r="FD61" s="252"/>
      <c r="FE61" s="252"/>
      <c r="FF61" s="252"/>
      <c r="FG61" s="252"/>
      <c r="FH61" s="252"/>
      <c r="FI61" s="252"/>
      <c r="FJ61" s="252"/>
      <c r="FK61" s="252"/>
      <c r="FL61" s="252"/>
      <c r="FM61" s="252"/>
      <c r="FN61" s="252"/>
      <c r="FO61" s="252"/>
      <c r="FP61" s="252"/>
      <c r="FQ61" s="252"/>
      <c r="FR61" s="252"/>
      <c r="HI61" s="252" t="str">
        <f t="shared" si="1"/>
        <v/>
      </c>
    </row>
    <row r="62" spans="1:217" ht="15.75" customHeight="1">
      <c r="A62" s="554" t="str">
        <f>IF(AM62="","",VLOOKUP(AM62,'（選択リスト）'!$L$3:$M$59,2,0))</f>
        <v/>
      </c>
      <c r="B62" s="555"/>
      <c r="C62" s="555"/>
      <c r="D62" s="555"/>
      <c r="E62" s="555"/>
      <c r="F62" s="555"/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55"/>
      <c r="R62" s="555"/>
      <c r="S62" s="555"/>
      <c r="T62" s="555"/>
      <c r="U62" s="555"/>
      <c r="V62" s="555"/>
      <c r="W62" s="555"/>
      <c r="X62" s="555"/>
      <c r="Y62" s="555"/>
      <c r="Z62" s="555"/>
      <c r="AA62" s="555"/>
      <c r="AB62" s="555"/>
      <c r="AC62" s="555"/>
      <c r="AD62" s="555"/>
      <c r="AE62" s="555"/>
      <c r="AF62" s="555"/>
      <c r="AG62" s="555"/>
      <c r="AH62" s="555"/>
      <c r="AI62" s="555"/>
      <c r="AJ62" s="555"/>
      <c r="AK62" s="555"/>
      <c r="AL62" s="555"/>
      <c r="AM62" s="556"/>
      <c r="AN62" s="557"/>
      <c r="AO62" s="557"/>
      <c r="AP62" s="557"/>
      <c r="AQ62" s="557"/>
      <c r="AR62" s="557"/>
      <c r="AS62" s="557"/>
      <c r="AT62" s="557"/>
      <c r="AU62" s="557"/>
      <c r="AV62" s="558"/>
      <c r="AW62" s="549"/>
      <c r="AX62" s="547"/>
      <c r="AY62" s="547"/>
      <c r="AZ62" s="547"/>
      <c r="BA62" s="547"/>
      <c r="BB62" s="547"/>
      <c r="BC62" s="547"/>
      <c r="BD62" s="547"/>
      <c r="BE62" s="547"/>
      <c r="BF62" s="547"/>
      <c r="BG62" s="547"/>
      <c r="BH62" s="547"/>
      <c r="BI62" s="547"/>
      <c r="BJ62" s="550"/>
      <c r="BK62" s="546"/>
      <c r="BL62" s="547"/>
      <c r="BM62" s="547"/>
      <c r="BN62" s="547"/>
      <c r="BO62" s="547"/>
      <c r="BP62" s="547"/>
      <c r="BQ62" s="547"/>
      <c r="BR62" s="547"/>
      <c r="BS62" s="547"/>
      <c r="BT62" s="547"/>
      <c r="BU62" s="547"/>
      <c r="BV62" s="547"/>
      <c r="BW62" s="547"/>
      <c r="BX62" s="548"/>
      <c r="BY62" s="549"/>
      <c r="BZ62" s="547"/>
      <c r="CA62" s="547"/>
      <c r="CB62" s="547"/>
      <c r="CC62" s="547"/>
      <c r="CD62" s="547"/>
      <c r="CE62" s="547"/>
      <c r="CF62" s="547"/>
      <c r="CG62" s="547"/>
      <c r="CH62" s="547"/>
      <c r="CI62" s="547"/>
      <c r="CJ62" s="547"/>
      <c r="CK62" s="547"/>
      <c r="CL62" s="550"/>
      <c r="CM62" s="546"/>
      <c r="CN62" s="547"/>
      <c r="CO62" s="547"/>
      <c r="CP62" s="547"/>
      <c r="CQ62" s="547"/>
      <c r="CR62" s="547"/>
      <c r="CS62" s="547"/>
      <c r="CT62" s="547"/>
      <c r="CU62" s="547"/>
      <c r="CV62" s="547"/>
      <c r="CW62" s="547"/>
      <c r="CX62" s="547"/>
      <c r="CY62" s="547"/>
      <c r="CZ62" s="548"/>
      <c r="DA62" s="551"/>
      <c r="DB62" s="552"/>
      <c r="DC62" s="552"/>
      <c r="DD62" s="552"/>
      <c r="DE62" s="552"/>
      <c r="DF62" s="552"/>
      <c r="DG62" s="552"/>
      <c r="DH62" s="552"/>
      <c r="DI62" s="552"/>
      <c r="DJ62" s="552"/>
      <c r="DK62" s="552"/>
      <c r="DL62" s="552"/>
      <c r="DM62" s="552"/>
      <c r="DN62" s="552"/>
      <c r="DO62" s="552"/>
      <c r="DP62" s="552"/>
      <c r="DQ62" s="552"/>
      <c r="DR62" s="552"/>
      <c r="DS62" s="552"/>
      <c r="DT62" s="552"/>
      <c r="DU62" s="552"/>
      <c r="DV62" s="552"/>
      <c r="DW62" s="552"/>
      <c r="DX62" s="552"/>
      <c r="DY62" s="552"/>
      <c r="DZ62" s="552"/>
      <c r="EA62" s="552"/>
      <c r="EB62" s="552"/>
      <c r="EC62" s="552"/>
      <c r="ED62" s="552"/>
      <c r="EE62" s="552"/>
      <c r="EF62" s="552"/>
      <c r="EG62" s="552"/>
      <c r="EH62" s="552"/>
      <c r="EI62" s="552"/>
      <c r="EJ62" s="553"/>
      <c r="EK62" s="70"/>
      <c r="EL62" s="252"/>
      <c r="EM62" s="252"/>
      <c r="EN62" s="252"/>
      <c r="EO62" s="252"/>
      <c r="EP62" s="252"/>
      <c r="EQ62" s="252"/>
      <c r="ER62" s="252"/>
      <c r="ES62" s="252"/>
      <c r="ET62" s="252"/>
      <c r="EU62" s="252"/>
      <c r="EV62" s="252"/>
      <c r="EW62" s="252"/>
      <c r="EX62" s="252"/>
      <c r="EY62" s="252"/>
      <c r="EZ62" s="252"/>
      <c r="FA62" s="252"/>
      <c r="FB62" s="252"/>
      <c r="FC62" s="252"/>
      <c r="FD62" s="252"/>
      <c r="FE62" s="252"/>
      <c r="FF62" s="252"/>
      <c r="FG62" s="252"/>
      <c r="FH62" s="252"/>
      <c r="FI62" s="252"/>
      <c r="FJ62" s="252"/>
      <c r="FK62" s="252"/>
      <c r="FL62" s="252"/>
      <c r="FM62" s="252"/>
      <c r="FN62" s="252"/>
      <c r="FO62" s="252"/>
      <c r="FP62" s="252"/>
      <c r="FQ62" s="252"/>
      <c r="FR62" s="252"/>
      <c r="HI62" s="252" t="str">
        <f t="shared" si="1"/>
        <v/>
      </c>
    </row>
    <row r="63" spans="1:217" ht="15.75" customHeight="1">
      <c r="A63" s="554" t="str">
        <f>IF(AM63="","",VLOOKUP(AM63,'（選択リスト）'!$L$3:$M$59,2,0))</f>
        <v/>
      </c>
      <c r="B63" s="555"/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  <c r="S63" s="555"/>
      <c r="T63" s="555"/>
      <c r="U63" s="555"/>
      <c r="V63" s="555"/>
      <c r="W63" s="555"/>
      <c r="X63" s="555"/>
      <c r="Y63" s="555"/>
      <c r="Z63" s="555"/>
      <c r="AA63" s="555"/>
      <c r="AB63" s="555"/>
      <c r="AC63" s="555"/>
      <c r="AD63" s="555"/>
      <c r="AE63" s="555"/>
      <c r="AF63" s="555"/>
      <c r="AG63" s="555"/>
      <c r="AH63" s="555"/>
      <c r="AI63" s="555"/>
      <c r="AJ63" s="555"/>
      <c r="AK63" s="555"/>
      <c r="AL63" s="555"/>
      <c r="AM63" s="556"/>
      <c r="AN63" s="557"/>
      <c r="AO63" s="557"/>
      <c r="AP63" s="557"/>
      <c r="AQ63" s="557"/>
      <c r="AR63" s="557"/>
      <c r="AS63" s="557"/>
      <c r="AT63" s="557"/>
      <c r="AU63" s="557"/>
      <c r="AV63" s="558"/>
      <c r="AW63" s="549"/>
      <c r="AX63" s="547"/>
      <c r="AY63" s="547"/>
      <c r="AZ63" s="547"/>
      <c r="BA63" s="547"/>
      <c r="BB63" s="547"/>
      <c r="BC63" s="547"/>
      <c r="BD63" s="547"/>
      <c r="BE63" s="547"/>
      <c r="BF63" s="547"/>
      <c r="BG63" s="547"/>
      <c r="BH63" s="547"/>
      <c r="BI63" s="547"/>
      <c r="BJ63" s="550"/>
      <c r="BK63" s="546"/>
      <c r="BL63" s="547"/>
      <c r="BM63" s="547"/>
      <c r="BN63" s="547"/>
      <c r="BO63" s="547"/>
      <c r="BP63" s="547"/>
      <c r="BQ63" s="547"/>
      <c r="BR63" s="547"/>
      <c r="BS63" s="547"/>
      <c r="BT63" s="547"/>
      <c r="BU63" s="547"/>
      <c r="BV63" s="547"/>
      <c r="BW63" s="547"/>
      <c r="BX63" s="548"/>
      <c r="BY63" s="549"/>
      <c r="BZ63" s="547"/>
      <c r="CA63" s="547"/>
      <c r="CB63" s="547"/>
      <c r="CC63" s="547"/>
      <c r="CD63" s="547"/>
      <c r="CE63" s="547"/>
      <c r="CF63" s="547"/>
      <c r="CG63" s="547"/>
      <c r="CH63" s="547"/>
      <c r="CI63" s="547"/>
      <c r="CJ63" s="547"/>
      <c r="CK63" s="547"/>
      <c r="CL63" s="550"/>
      <c r="CM63" s="546"/>
      <c r="CN63" s="547"/>
      <c r="CO63" s="547"/>
      <c r="CP63" s="547"/>
      <c r="CQ63" s="547"/>
      <c r="CR63" s="547"/>
      <c r="CS63" s="547"/>
      <c r="CT63" s="547"/>
      <c r="CU63" s="547"/>
      <c r="CV63" s="547"/>
      <c r="CW63" s="547"/>
      <c r="CX63" s="547"/>
      <c r="CY63" s="547"/>
      <c r="CZ63" s="548"/>
      <c r="DA63" s="551"/>
      <c r="DB63" s="552"/>
      <c r="DC63" s="552"/>
      <c r="DD63" s="552"/>
      <c r="DE63" s="552"/>
      <c r="DF63" s="552"/>
      <c r="DG63" s="552"/>
      <c r="DH63" s="552"/>
      <c r="DI63" s="552"/>
      <c r="DJ63" s="552"/>
      <c r="DK63" s="552"/>
      <c r="DL63" s="552"/>
      <c r="DM63" s="552"/>
      <c r="DN63" s="552"/>
      <c r="DO63" s="552"/>
      <c r="DP63" s="552"/>
      <c r="DQ63" s="552"/>
      <c r="DR63" s="552"/>
      <c r="DS63" s="552"/>
      <c r="DT63" s="552"/>
      <c r="DU63" s="552"/>
      <c r="DV63" s="552"/>
      <c r="DW63" s="552"/>
      <c r="DX63" s="552"/>
      <c r="DY63" s="552"/>
      <c r="DZ63" s="552"/>
      <c r="EA63" s="552"/>
      <c r="EB63" s="552"/>
      <c r="EC63" s="552"/>
      <c r="ED63" s="552"/>
      <c r="EE63" s="552"/>
      <c r="EF63" s="552"/>
      <c r="EG63" s="552"/>
      <c r="EH63" s="552"/>
      <c r="EI63" s="552"/>
      <c r="EJ63" s="553"/>
      <c r="EK63" s="70"/>
      <c r="EL63" s="252"/>
      <c r="EM63" s="252"/>
      <c r="EN63" s="252"/>
      <c r="EO63" s="252"/>
      <c r="EP63" s="252"/>
      <c r="EQ63" s="252"/>
      <c r="ER63" s="252"/>
      <c r="ES63" s="252"/>
      <c r="ET63" s="252"/>
      <c r="EU63" s="252"/>
      <c r="EV63" s="252"/>
      <c r="EW63" s="252"/>
      <c r="EX63" s="252"/>
      <c r="EY63" s="252"/>
      <c r="EZ63" s="252"/>
      <c r="FA63" s="252"/>
      <c r="FB63" s="252"/>
      <c r="FC63" s="252"/>
      <c r="FD63" s="252"/>
      <c r="FE63" s="252"/>
      <c r="FF63" s="252"/>
      <c r="FG63" s="252"/>
      <c r="FH63" s="252"/>
      <c r="FI63" s="252"/>
      <c r="FJ63" s="252"/>
      <c r="FK63" s="252"/>
      <c r="FL63" s="252"/>
      <c r="FM63" s="252"/>
      <c r="FN63" s="252"/>
      <c r="FO63" s="252"/>
      <c r="FP63" s="252"/>
      <c r="FQ63" s="252"/>
      <c r="FR63" s="252"/>
      <c r="HI63" s="252" t="str">
        <f t="shared" si="1"/>
        <v/>
      </c>
    </row>
    <row r="64" spans="1:217" ht="15.75" customHeight="1">
      <c r="A64" s="554" t="str">
        <f>IF(AM64="","",VLOOKUP(AM64,'（選択リスト）'!$L$3:$M$59,2,0))</f>
        <v/>
      </c>
      <c r="B64" s="555"/>
      <c r="C64" s="555"/>
      <c r="D64" s="555"/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  <c r="R64" s="555"/>
      <c r="S64" s="555"/>
      <c r="T64" s="555"/>
      <c r="U64" s="555"/>
      <c r="V64" s="555"/>
      <c r="W64" s="555"/>
      <c r="X64" s="555"/>
      <c r="Y64" s="555"/>
      <c r="Z64" s="555"/>
      <c r="AA64" s="555"/>
      <c r="AB64" s="555"/>
      <c r="AC64" s="555"/>
      <c r="AD64" s="555"/>
      <c r="AE64" s="555"/>
      <c r="AF64" s="555"/>
      <c r="AG64" s="555"/>
      <c r="AH64" s="555"/>
      <c r="AI64" s="555"/>
      <c r="AJ64" s="555"/>
      <c r="AK64" s="555"/>
      <c r="AL64" s="555"/>
      <c r="AM64" s="556"/>
      <c r="AN64" s="557"/>
      <c r="AO64" s="557"/>
      <c r="AP64" s="557"/>
      <c r="AQ64" s="557"/>
      <c r="AR64" s="557"/>
      <c r="AS64" s="557"/>
      <c r="AT64" s="557"/>
      <c r="AU64" s="557"/>
      <c r="AV64" s="558"/>
      <c r="AW64" s="549"/>
      <c r="AX64" s="547"/>
      <c r="AY64" s="547"/>
      <c r="AZ64" s="547"/>
      <c r="BA64" s="547"/>
      <c r="BB64" s="547"/>
      <c r="BC64" s="547"/>
      <c r="BD64" s="547"/>
      <c r="BE64" s="547"/>
      <c r="BF64" s="547"/>
      <c r="BG64" s="547"/>
      <c r="BH64" s="547"/>
      <c r="BI64" s="547"/>
      <c r="BJ64" s="550"/>
      <c r="BK64" s="546"/>
      <c r="BL64" s="547"/>
      <c r="BM64" s="547"/>
      <c r="BN64" s="547"/>
      <c r="BO64" s="547"/>
      <c r="BP64" s="547"/>
      <c r="BQ64" s="547"/>
      <c r="BR64" s="547"/>
      <c r="BS64" s="547"/>
      <c r="BT64" s="547"/>
      <c r="BU64" s="547"/>
      <c r="BV64" s="547"/>
      <c r="BW64" s="547"/>
      <c r="BX64" s="548"/>
      <c r="BY64" s="549"/>
      <c r="BZ64" s="547"/>
      <c r="CA64" s="547"/>
      <c r="CB64" s="547"/>
      <c r="CC64" s="547"/>
      <c r="CD64" s="547"/>
      <c r="CE64" s="547"/>
      <c r="CF64" s="547"/>
      <c r="CG64" s="547"/>
      <c r="CH64" s="547"/>
      <c r="CI64" s="547"/>
      <c r="CJ64" s="547"/>
      <c r="CK64" s="547"/>
      <c r="CL64" s="550"/>
      <c r="CM64" s="546"/>
      <c r="CN64" s="547"/>
      <c r="CO64" s="547"/>
      <c r="CP64" s="547"/>
      <c r="CQ64" s="547"/>
      <c r="CR64" s="547"/>
      <c r="CS64" s="547"/>
      <c r="CT64" s="547"/>
      <c r="CU64" s="547"/>
      <c r="CV64" s="547"/>
      <c r="CW64" s="547"/>
      <c r="CX64" s="547"/>
      <c r="CY64" s="547"/>
      <c r="CZ64" s="548"/>
      <c r="DA64" s="551"/>
      <c r="DB64" s="552"/>
      <c r="DC64" s="552"/>
      <c r="DD64" s="552"/>
      <c r="DE64" s="552"/>
      <c r="DF64" s="552"/>
      <c r="DG64" s="552"/>
      <c r="DH64" s="552"/>
      <c r="DI64" s="552"/>
      <c r="DJ64" s="552"/>
      <c r="DK64" s="552"/>
      <c r="DL64" s="552"/>
      <c r="DM64" s="552"/>
      <c r="DN64" s="552"/>
      <c r="DO64" s="552"/>
      <c r="DP64" s="552"/>
      <c r="DQ64" s="552"/>
      <c r="DR64" s="552"/>
      <c r="DS64" s="552"/>
      <c r="DT64" s="552"/>
      <c r="DU64" s="552"/>
      <c r="DV64" s="552"/>
      <c r="DW64" s="552"/>
      <c r="DX64" s="552"/>
      <c r="DY64" s="552"/>
      <c r="DZ64" s="552"/>
      <c r="EA64" s="552"/>
      <c r="EB64" s="552"/>
      <c r="EC64" s="552"/>
      <c r="ED64" s="552"/>
      <c r="EE64" s="552"/>
      <c r="EF64" s="552"/>
      <c r="EG64" s="552"/>
      <c r="EH64" s="552"/>
      <c r="EI64" s="552"/>
      <c r="EJ64" s="553"/>
      <c r="EK64" s="70"/>
      <c r="EL64" s="252"/>
      <c r="EM64" s="252"/>
      <c r="EN64" s="252"/>
      <c r="EO64" s="252"/>
      <c r="EP64" s="252"/>
      <c r="EQ64" s="252"/>
      <c r="ER64" s="252"/>
      <c r="ES64" s="252"/>
      <c r="ET64" s="252"/>
      <c r="EU64" s="252"/>
      <c r="EV64" s="252"/>
      <c r="EW64" s="252"/>
      <c r="EX64" s="252"/>
      <c r="EY64" s="252"/>
      <c r="EZ64" s="252"/>
      <c r="FA64" s="252"/>
      <c r="FB64" s="252"/>
      <c r="FC64" s="252"/>
      <c r="FD64" s="252"/>
      <c r="FE64" s="252"/>
      <c r="FF64" s="252"/>
      <c r="FG64" s="252"/>
      <c r="FH64" s="252"/>
      <c r="FI64" s="252"/>
      <c r="FJ64" s="252"/>
      <c r="FK64" s="252"/>
      <c r="FL64" s="252"/>
      <c r="FM64" s="252"/>
      <c r="FN64" s="252"/>
      <c r="FO64" s="252"/>
      <c r="FP64" s="252"/>
      <c r="FQ64" s="252"/>
      <c r="FR64" s="252"/>
      <c r="HI64" s="252" t="str">
        <f t="shared" si="1"/>
        <v/>
      </c>
    </row>
    <row r="65" spans="1:217" ht="15.75" customHeight="1">
      <c r="A65" s="554" t="str">
        <f>IF(AM65="","",VLOOKUP(AM65,'（選択リスト）'!$L$3:$M$59,2,0))</f>
        <v/>
      </c>
      <c r="B65" s="555"/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5"/>
      <c r="Z65" s="555"/>
      <c r="AA65" s="555"/>
      <c r="AB65" s="555"/>
      <c r="AC65" s="555"/>
      <c r="AD65" s="555"/>
      <c r="AE65" s="555"/>
      <c r="AF65" s="555"/>
      <c r="AG65" s="555"/>
      <c r="AH65" s="555"/>
      <c r="AI65" s="555"/>
      <c r="AJ65" s="555"/>
      <c r="AK65" s="555"/>
      <c r="AL65" s="555"/>
      <c r="AM65" s="556"/>
      <c r="AN65" s="557"/>
      <c r="AO65" s="557"/>
      <c r="AP65" s="557"/>
      <c r="AQ65" s="557"/>
      <c r="AR65" s="557"/>
      <c r="AS65" s="557"/>
      <c r="AT65" s="557"/>
      <c r="AU65" s="557"/>
      <c r="AV65" s="558"/>
      <c r="AW65" s="549"/>
      <c r="AX65" s="547"/>
      <c r="AY65" s="547"/>
      <c r="AZ65" s="547"/>
      <c r="BA65" s="547"/>
      <c r="BB65" s="547"/>
      <c r="BC65" s="547"/>
      <c r="BD65" s="547"/>
      <c r="BE65" s="547"/>
      <c r="BF65" s="547"/>
      <c r="BG65" s="547"/>
      <c r="BH65" s="547"/>
      <c r="BI65" s="547"/>
      <c r="BJ65" s="550"/>
      <c r="BK65" s="546"/>
      <c r="BL65" s="547"/>
      <c r="BM65" s="547"/>
      <c r="BN65" s="547"/>
      <c r="BO65" s="547"/>
      <c r="BP65" s="547"/>
      <c r="BQ65" s="547"/>
      <c r="BR65" s="547"/>
      <c r="BS65" s="547"/>
      <c r="BT65" s="547"/>
      <c r="BU65" s="547"/>
      <c r="BV65" s="547"/>
      <c r="BW65" s="547"/>
      <c r="BX65" s="548"/>
      <c r="BY65" s="549"/>
      <c r="BZ65" s="547"/>
      <c r="CA65" s="547"/>
      <c r="CB65" s="547"/>
      <c r="CC65" s="547"/>
      <c r="CD65" s="547"/>
      <c r="CE65" s="547"/>
      <c r="CF65" s="547"/>
      <c r="CG65" s="547"/>
      <c r="CH65" s="547"/>
      <c r="CI65" s="547"/>
      <c r="CJ65" s="547"/>
      <c r="CK65" s="547"/>
      <c r="CL65" s="550"/>
      <c r="CM65" s="546"/>
      <c r="CN65" s="547"/>
      <c r="CO65" s="547"/>
      <c r="CP65" s="547"/>
      <c r="CQ65" s="547"/>
      <c r="CR65" s="547"/>
      <c r="CS65" s="547"/>
      <c r="CT65" s="547"/>
      <c r="CU65" s="547"/>
      <c r="CV65" s="547"/>
      <c r="CW65" s="547"/>
      <c r="CX65" s="547"/>
      <c r="CY65" s="547"/>
      <c r="CZ65" s="548"/>
      <c r="DA65" s="551"/>
      <c r="DB65" s="552"/>
      <c r="DC65" s="552"/>
      <c r="DD65" s="552"/>
      <c r="DE65" s="552"/>
      <c r="DF65" s="552"/>
      <c r="DG65" s="552"/>
      <c r="DH65" s="552"/>
      <c r="DI65" s="552"/>
      <c r="DJ65" s="552"/>
      <c r="DK65" s="552"/>
      <c r="DL65" s="552"/>
      <c r="DM65" s="552"/>
      <c r="DN65" s="552"/>
      <c r="DO65" s="552"/>
      <c r="DP65" s="552"/>
      <c r="DQ65" s="552"/>
      <c r="DR65" s="552"/>
      <c r="DS65" s="552"/>
      <c r="DT65" s="552"/>
      <c r="DU65" s="552"/>
      <c r="DV65" s="552"/>
      <c r="DW65" s="552"/>
      <c r="DX65" s="552"/>
      <c r="DY65" s="552"/>
      <c r="DZ65" s="552"/>
      <c r="EA65" s="552"/>
      <c r="EB65" s="552"/>
      <c r="EC65" s="552"/>
      <c r="ED65" s="552"/>
      <c r="EE65" s="552"/>
      <c r="EF65" s="552"/>
      <c r="EG65" s="552"/>
      <c r="EH65" s="552"/>
      <c r="EI65" s="552"/>
      <c r="EJ65" s="553"/>
      <c r="EK65" s="70"/>
      <c r="EL65" s="252"/>
      <c r="EM65" s="252"/>
      <c r="EN65" s="252"/>
      <c r="EO65" s="252"/>
      <c r="EP65" s="252"/>
      <c r="EQ65" s="252"/>
      <c r="ER65" s="252"/>
      <c r="ES65" s="252"/>
      <c r="ET65" s="252"/>
      <c r="EU65" s="252"/>
      <c r="EV65" s="252"/>
      <c r="EW65" s="252"/>
      <c r="EX65" s="252"/>
      <c r="EY65" s="252"/>
      <c r="EZ65" s="252"/>
      <c r="FA65" s="252"/>
      <c r="FB65" s="252"/>
      <c r="FC65" s="252"/>
      <c r="FD65" s="252"/>
      <c r="FE65" s="252"/>
      <c r="FF65" s="252"/>
      <c r="FG65" s="252"/>
      <c r="FH65" s="252"/>
      <c r="FI65" s="252"/>
      <c r="FJ65" s="252"/>
      <c r="FK65" s="252"/>
      <c r="FL65" s="252"/>
      <c r="FM65" s="252"/>
      <c r="FN65" s="252"/>
      <c r="FO65" s="252"/>
      <c r="FP65" s="252"/>
      <c r="FQ65" s="252"/>
      <c r="FR65" s="252"/>
      <c r="HI65" s="252" t="str">
        <f t="shared" si="1"/>
        <v/>
      </c>
    </row>
    <row r="66" spans="1:217" ht="15.75" customHeight="1">
      <c r="A66" s="554" t="str">
        <f>IF(AM66="","",VLOOKUP(AM66,'（選択リスト）'!$L$3:$M$59,2,0))</f>
        <v/>
      </c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55"/>
      <c r="Z66" s="555"/>
      <c r="AA66" s="555"/>
      <c r="AB66" s="555"/>
      <c r="AC66" s="555"/>
      <c r="AD66" s="555"/>
      <c r="AE66" s="555"/>
      <c r="AF66" s="555"/>
      <c r="AG66" s="555"/>
      <c r="AH66" s="555"/>
      <c r="AI66" s="555"/>
      <c r="AJ66" s="555"/>
      <c r="AK66" s="555"/>
      <c r="AL66" s="555"/>
      <c r="AM66" s="556"/>
      <c r="AN66" s="557"/>
      <c r="AO66" s="557"/>
      <c r="AP66" s="557"/>
      <c r="AQ66" s="557"/>
      <c r="AR66" s="557"/>
      <c r="AS66" s="557"/>
      <c r="AT66" s="557"/>
      <c r="AU66" s="557"/>
      <c r="AV66" s="558"/>
      <c r="AW66" s="549"/>
      <c r="AX66" s="547"/>
      <c r="AY66" s="547"/>
      <c r="AZ66" s="547"/>
      <c r="BA66" s="547"/>
      <c r="BB66" s="547"/>
      <c r="BC66" s="547"/>
      <c r="BD66" s="547"/>
      <c r="BE66" s="547"/>
      <c r="BF66" s="547"/>
      <c r="BG66" s="547"/>
      <c r="BH66" s="547"/>
      <c r="BI66" s="547"/>
      <c r="BJ66" s="550"/>
      <c r="BK66" s="546"/>
      <c r="BL66" s="547"/>
      <c r="BM66" s="547"/>
      <c r="BN66" s="547"/>
      <c r="BO66" s="547"/>
      <c r="BP66" s="547"/>
      <c r="BQ66" s="547"/>
      <c r="BR66" s="547"/>
      <c r="BS66" s="547"/>
      <c r="BT66" s="547"/>
      <c r="BU66" s="547"/>
      <c r="BV66" s="547"/>
      <c r="BW66" s="547"/>
      <c r="BX66" s="548"/>
      <c r="BY66" s="549"/>
      <c r="BZ66" s="547"/>
      <c r="CA66" s="547"/>
      <c r="CB66" s="547"/>
      <c r="CC66" s="547"/>
      <c r="CD66" s="547"/>
      <c r="CE66" s="547"/>
      <c r="CF66" s="547"/>
      <c r="CG66" s="547"/>
      <c r="CH66" s="547"/>
      <c r="CI66" s="547"/>
      <c r="CJ66" s="547"/>
      <c r="CK66" s="547"/>
      <c r="CL66" s="550"/>
      <c r="CM66" s="546"/>
      <c r="CN66" s="547"/>
      <c r="CO66" s="547"/>
      <c r="CP66" s="547"/>
      <c r="CQ66" s="547"/>
      <c r="CR66" s="547"/>
      <c r="CS66" s="547"/>
      <c r="CT66" s="547"/>
      <c r="CU66" s="547"/>
      <c r="CV66" s="547"/>
      <c r="CW66" s="547"/>
      <c r="CX66" s="547"/>
      <c r="CY66" s="547"/>
      <c r="CZ66" s="548"/>
      <c r="DA66" s="551"/>
      <c r="DB66" s="552"/>
      <c r="DC66" s="552"/>
      <c r="DD66" s="552"/>
      <c r="DE66" s="552"/>
      <c r="DF66" s="552"/>
      <c r="DG66" s="552"/>
      <c r="DH66" s="552"/>
      <c r="DI66" s="552"/>
      <c r="DJ66" s="552"/>
      <c r="DK66" s="552"/>
      <c r="DL66" s="552"/>
      <c r="DM66" s="552"/>
      <c r="DN66" s="552"/>
      <c r="DO66" s="552"/>
      <c r="DP66" s="552"/>
      <c r="DQ66" s="552"/>
      <c r="DR66" s="552"/>
      <c r="DS66" s="552"/>
      <c r="DT66" s="552"/>
      <c r="DU66" s="552"/>
      <c r="DV66" s="552"/>
      <c r="DW66" s="552"/>
      <c r="DX66" s="552"/>
      <c r="DY66" s="552"/>
      <c r="DZ66" s="552"/>
      <c r="EA66" s="552"/>
      <c r="EB66" s="552"/>
      <c r="EC66" s="552"/>
      <c r="ED66" s="552"/>
      <c r="EE66" s="552"/>
      <c r="EF66" s="552"/>
      <c r="EG66" s="552"/>
      <c r="EH66" s="552"/>
      <c r="EI66" s="552"/>
      <c r="EJ66" s="553"/>
      <c r="EK66" s="70"/>
      <c r="EL66" s="252"/>
      <c r="EM66" s="252"/>
      <c r="EN66" s="252"/>
      <c r="EO66" s="252"/>
      <c r="EP66" s="252"/>
      <c r="EQ66" s="252"/>
      <c r="ER66" s="252"/>
      <c r="ES66" s="252"/>
      <c r="ET66" s="252"/>
      <c r="EU66" s="252"/>
      <c r="EV66" s="252"/>
      <c r="EW66" s="252"/>
      <c r="EX66" s="252"/>
      <c r="EY66" s="252"/>
      <c r="EZ66" s="252"/>
      <c r="FA66" s="252"/>
      <c r="FB66" s="252"/>
      <c r="FC66" s="252"/>
      <c r="FD66" s="252"/>
      <c r="FE66" s="252"/>
      <c r="FF66" s="252"/>
      <c r="FG66" s="252"/>
      <c r="FH66" s="252"/>
      <c r="FI66" s="252"/>
      <c r="FJ66" s="252"/>
      <c r="FK66" s="252"/>
      <c r="FL66" s="252"/>
      <c r="FM66" s="252"/>
      <c r="FN66" s="252"/>
      <c r="FO66" s="252"/>
      <c r="FP66" s="252"/>
      <c r="FQ66" s="252"/>
      <c r="FR66" s="252"/>
      <c r="HI66" s="252" t="str">
        <f t="shared" si="1"/>
        <v/>
      </c>
    </row>
    <row r="67" spans="1:217" ht="15.75" customHeight="1">
      <c r="A67" s="554" t="str">
        <f>IF(AM67="","",VLOOKUP(AM67,'（選択リスト）'!$L$3:$M$59,2,0))</f>
        <v/>
      </c>
      <c r="B67" s="555"/>
      <c r="C67" s="555"/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555"/>
      <c r="Q67" s="555"/>
      <c r="R67" s="555"/>
      <c r="S67" s="555"/>
      <c r="T67" s="555"/>
      <c r="U67" s="555"/>
      <c r="V67" s="555"/>
      <c r="W67" s="555"/>
      <c r="X67" s="555"/>
      <c r="Y67" s="555"/>
      <c r="Z67" s="555"/>
      <c r="AA67" s="555"/>
      <c r="AB67" s="555"/>
      <c r="AC67" s="555"/>
      <c r="AD67" s="555"/>
      <c r="AE67" s="555"/>
      <c r="AF67" s="555"/>
      <c r="AG67" s="555"/>
      <c r="AH67" s="555"/>
      <c r="AI67" s="555"/>
      <c r="AJ67" s="555"/>
      <c r="AK67" s="555"/>
      <c r="AL67" s="555"/>
      <c r="AM67" s="556"/>
      <c r="AN67" s="557"/>
      <c r="AO67" s="557"/>
      <c r="AP67" s="557"/>
      <c r="AQ67" s="557"/>
      <c r="AR67" s="557"/>
      <c r="AS67" s="557"/>
      <c r="AT67" s="557"/>
      <c r="AU67" s="557"/>
      <c r="AV67" s="558"/>
      <c r="AW67" s="549"/>
      <c r="AX67" s="547"/>
      <c r="AY67" s="547"/>
      <c r="AZ67" s="547"/>
      <c r="BA67" s="547"/>
      <c r="BB67" s="547"/>
      <c r="BC67" s="547"/>
      <c r="BD67" s="547"/>
      <c r="BE67" s="547"/>
      <c r="BF67" s="547"/>
      <c r="BG67" s="547"/>
      <c r="BH67" s="547"/>
      <c r="BI67" s="547"/>
      <c r="BJ67" s="550"/>
      <c r="BK67" s="546"/>
      <c r="BL67" s="547"/>
      <c r="BM67" s="547"/>
      <c r="BN67" s="547"/>
      <c r="BO67" s="547"/>
      <c r="BP67" s="547"/>
      <c r="BQ67" s="547"/>
      <c r="BR67" s="547"/>
      <c r="BS67" s="547"/>
      <c r="BT67" s="547"/>
      <c r="BU67" s="547"/>
      <c r="BV67" s="547"/>
      <c r="BW67" s="547"/>
      <c r="BX67" s="548"/>
      <c r="BY67" s="549"/>
      <c r="BZ67" s="547"/>
      <c r="CA67" s="547"/>
      <c r="CB67" s="547"/>
      <c r="CC67" s="547"/>
      <c r="CD67" s="547"/>
      <c r="CE67" s="547"/>
      <c r="CF67" s="547"/>
      <c r="CG67" s="547"/>
      <c r="CH67" s="547"/>
      <c r="CI67" s="547"/>
      <c r="CJ67" s="547"/>
      <c r="CK67" s="547"/>
      <c r="CL67" s="550"/>
      <c r="CM67" s="546"/>
      <c r="CN67" s="547"/>
      <c r="CO67" s="547"/>
      <c r="CP67" s="547"/>
      <c r="CQ67" s="547"/>
      <c r="CR67" s="547"/>
      <c r="CS67" s="547"/>
      <c r="CT67" s="547"/>
      <c r="CU67" s="547"/>
      <c r="CV67" s="547"/>
      <c r="CW67" s="547"/>
      <c r="CX67" s="547"/>
      <c r="CY67" s="547"/>
      <c r="CZ67" s="548"/>
      <c r="DA67" s="551"/>
      <c r="DB67" s="552"/>
      <c r="DC67" s="552"/>
      <c r="DD67" s="552"/>
      <c r="DE67" s="552"/>
      <c r="DF67" s="552"/>
      <c r="DG67" s="552"/>
      <c r="DH67" s="552"/>
      <c r="DI67" s="552"/>
      <c r="DJ67" s="552"/>
      <c r="DK67" s="552"/>
      <c r="DL67" s="552"/>
      <c r="DM67" s="552"/>
      <c r="DN67" s="552"/>
      <c r="DO67" s="552"/>
      <c r="DP67" s="552"/>
      <c r="DQ67" s="552"/>
      <c r="DR67" s="552"/>
      <c r="DS67" s="552"/>
      <c r="DT67" s="552"/>
      <c r="DU67" s="552"/>
      <c r="DV67" s="552"/>
      <c r="DW67" s="552"/>
      <c r="DX67" s="552"/>
      <c r="DY67" s="552"/>
      <c r="DZ67" s="552"/>
      <c r="EA67" s="552"/>
      <c r="EB67" s="552"/>
      <c r="EC67" s="552"/>
      <c r="ED67" s="552"/>
      <c r="EE67" s="552"/>
      <c r="EF67" s="552"/>
      <c r="EG67" s="552"/>
      <c r="EH67" s="552"/>
      <c r="EI67" s="552"/>
      <c r="EJ67" s="553"/>
      <c r="EK67" s="70"/>
      <c r="EL67" s="252"/>
      <c r="EM67" s="252"/>
      <c r="EN67" s="252"/>
      <c r="EO67" s="252"/>
      <c r="EP67" s="252"/>
      <c r="EQ67" s="252"/>
      <c r="ER67" s="252"/>
      <c r="ES67" s="252"/>
      <c r="ET67" s="252"/>
      <c r="EU67" s="252"/>
      <c r="EV67" s="252"/>
      <c r="EW67" s="252"/>
      <c r="EX67" s="252"/>
      <c r="EY67" s="252"/>
      <c r="EZ67" s="252"/>
      <c r="FA67" s="252"/>
      <c r="FB67" s="252"/>
      <c r="FC67" s="252"/>
      <c r="FD67" s="252"/>
      <c r="FE67" s="252"/>
      <c r="FF67" s="252"/>
      <c r="FG67" s="252"/>
      <c r="FH67" s="252"/>
      <c r="FI67" s="252"/>
      <c r="FJ67" s="252"/>
      <c r="FK67" s="252"/>
      <c r="FL67" s="252"/>
      <c r="FM67" s="252"/>
      <c r="FN67" s="252"/>
      <c r="FO67" s="252"/>
      <c r="FP67" s="252"/>
      <c r="FQ67" s="252"/>
      <c r="FR67" s="252"/>
      <c r="HI67" s="252" t="str">
        <f t="shared" si="1"/>
        <v/>
      </c>
    </row>
    <row r="68" spans="1:217" ht="15.75" customHeight="1" thickBot="1">
      <c r="A68" s="577" t="s">
        <v>173</v>
      </c>
      <c r="B68" s="578"/>
      <c r="C68" s="578"/>
      <c r="D68" s="578"/>
      <c r="E68" s="578"/>
      <c r="F68" s="578"/>
      <c r="G68" s="578"/>
      <c r="H68" s="578"/>
      <c r="I68" s="578"/>
      <c r="J68" s="578"/>
      <c r="K68" s="578"/>
      <c r="L68" s="578"/>
      <c r="M68" s="578"/>
      <c r="N68" s="578"/>
      <c r="O68" s="578"/>
      <c r="P68" s="578"/>
      <c r="Q68" s="578"/>
      <c r="R68" s="578"/>
      <c r="S68" s="578"/>
      <c r="T68" s="578"/>
      <c r="U68" s="578"/>
      <c r="V68" s="578"/>
      <c r="W68" s="578"/>
      <c r="X68" s="578"/>
      <c r="Y68" s="578"/>
      <c r="Z68" s="578"/>
      <c r="AA68" s="578"/>
      <c r="AB68" s="578"/>
      <c r="AC68" s="578"/>
      <c r="AD68" s="578"/>
      <c r="AE68" s="578"/>
      <c r="AF68" s="578"/>
      <c r="AG68" s="578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608"/>
      <c r="AX68" s="609"/>
      <c r="AY68" s="609"/>
      <c r="AZ68" s="609"/>
      <c r="BA68" s="609"/>
      <c r="BB68" s="609"/>
      <c r="BC68" s="609"/>
      <c r="BD68" s="609"/>
      <c r="BE68" s="609"/>
      <c r="BF68" s="609"/>
      <c r="BG68" s="609"/>
      <c r="BH68" s="609"/>
      <c r="BI68" s="609"/>
      <c r="BJ68" s="610"/>
      <c r="BK68" s="611"/>
      <c r="BL68" s="609"/>
      <c r="BM68" s="609"/>
      <c r="BN68" s="609"/>
      <c r="BO68" s="609"/>
      <c r="BP68" s="609"/>
      <c r="BQ68" s="609"/>
      <c r="BR68" s="609"/>
      <c r="BS68" s="609"/>
      <c r="BT68" s="609"/>
      <c r="BU68" s="609"/>
      <c r="BV68" s="609"/>
      <c r="BW68" s="609"/>
      <c r="BX68" s="612"/>
      <c r="BY68" s="608"/>
      <c r="BZ68" s="609"/>
      <c r="CA68" s="609"/>
      <c r="CB68" s="609"/>
      <c r="CC68" s="609"/>
      <c r="CD68" s="609"/>
      <c r="CE68" s="609"/>
      <c r="CF68" s="609"/>
      <c r="CG68" s="609"/>
      <c r="CH68" s="609"/>
      <c r="CI68" s="609"/>
      <c r="CJ68" s="609"/>
      <c r="CK68" s="609"/>
      <c r="CL68" s="610"/>
      <c r="CM68" s="611"/>
      <c r="CN68" s="609"/>
      <c r="CO68" s="609"/>
      <c r="CP68" s="609"/>
      <c r="CQ68" s="609"/>
      <c r="CR68" s="609"/>
      <c r="CS68" s="609"/>
      <c r="CT68" s="609"/>
      <c r="CU68" s="609"/>
      <c r="CV68" s="609"/>
      <c r="CW68" s="609"/>
      <c r="CX68" s="609"/>
      <c r="CY68" s="609"/>
      <c r="CZ68" s="612"/>
      <c r="DA68" s="613"/>
      <c r="DB68" s="614"/>
      <c r="DC68" s="614"/>
      <c r="DD68" s="614"/>
      <c r="DE68" s="614"/>
      <c r="DF68" s="614"/>
      <c r="DG68" s="614"/>
      <c r="DH68" s="614"/>
      <c r="DI68" s="614"/>
      <c r="DJ68" s="614"/>
      <c r="DK68" s="614"/>
      <c r="DL68" s="614"/>
      <c r="DM68" s="614"/>
      <c r="DN68" s="614"/>
      <c r="DO68" s="614"/>
      <c r="DP68" s="614"/>
      <c r="DQ68" s="614"/>
      <c r="DR68" s="614"/>
      <c r="DS68" s="614"/>
      <c r="DT68" s="614"/>
      <c r="DU68" s="614"/>
      <c r="DV68" s="614"/>
      <c r="DW68" s="614"/>
      <c r="DX68" s="614"/>
      <c r="DY68" s="614"/>
      <c r="DZ68" s="614"/>
      <c r="EA68" s="614"/>
      <c r="EB68" s="614"/>
      <c r="EC68" s="614"/>
      <c r="ED68" s="614"/>
      <c r="EE68" s="614"/>
      <c r="EF68" s="614"/>
      <c r="EG68" s="614"/>
      <c r="EH68" s="614"/>
      <c r="EI68" s="614"/>
      <c r="EJ68" s="615"/>
      <c r="EK68" s="70"/>
      <c r="EL68" s="252"/>
      <c r="EM68" s="252"/>
      <c r="EN68" s="252"/>
      <c r="EO68" s="252"/>
      <c r="EP68" s="252"/>
      <c r="EQ68" s="252"/>
      <c r="ER68" s="252"/>
      <c r="ES68" s="252"/>
      <c r="ET68" s="252"/>
      <c r="EU68" s="252"/>
      <c r="EV68" s="252"/>
      <c r="EW68" s="252"/>
      <c r="EX68" s="252"/>
      <c r="EY68" s="252"/>
      <c r="EZ68" s="252"/>
      <c r="FA68" s="252"/>
      <c r="FB68" s="252"/>
      <c r="FC68" s="252"/>
      <c r="FD68" s="252"/>
      <c r="FE68" s="252"/>
      <c r="FF68" s="252"/>
      <c r="FG68" s="252"/>
      <c r="FH68" s="252"/>
      <c r="FI68" s="252"/>
      <c r="FJ68" s="252"/>
      <c r="FK68" s="252"/>
      <c r="FL68" s="252"/>
      <c r="FM68" s="252"/>
      <c r="FN68" s="252"/>
      <c r="FO68" s="252"/>
      <c r="FP68" s="252"/>
      <c r="FQ68" s="252"/>
      <c r="FR68" s="252"/>
      <c r="HI68" s="252" t="str">
        <f>CONCATENATE(HI11,HI12,HI13,HI14,HI15,HI16,HI17,HI18,HI19,HI20,HI21,HI22,HI23,HI24,HI25,HI26,HI27,HI28,HI29,HI30,HI31,HI32,HI33,HI34,HI35,HI36,HI37,HI38,HI39,HI40,HI41,HI42,HI43,HI44,HI45,HI46,HI47,HI48,HI49,HI50,HI51,HI52,HI53,HI54,HI55,HI56,HI57,HI58,HI59,HI60,HI61,HI62,HI63,HI64,HI65,HI66,HI67)</f>
        <v/>
      </c>
    </row>
    <row r="69" spans="1:217" ht="15.75" customHeight="1" thickBot="1">
      <c r="A69" s="597" t="s">
        <v>174</v>
      </c>
      <c r="B69" s="598"/>
      <c r="C69" s="598"/>
      <c r="D69" s="598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598"/>
      <c r="V69" s="598"/>
      <c r="W69" s="598"/>
      <c r="X69" s="598"/>
      <c r="Y69" s="598"/>
      <c r="Z69" s="598"/>
      <c r="AA69" s="598"/>
      <c r="AB69" s="598"/>
      <c r="AC69" s="598"/>
      <c r="AD69" s="598"/>
      <c r="AE69" s="598"/>
      <c r="AF69" s="598"/>
      <c r="AG69" s="598"/>
      <c r="AH69" s="598"/>
      <c r="AI69" s="598"/>
      <c r="AJ69" s="598"/>
      <c r="AK69" s="598"/>
      <c r="AL69" s="598"/>
      <c r="AM69" s="598"/>
      <c r="AN69" s="598"/>
      <c r="AO69" s="598"/>
      <c r="AP69" s="598"/>
      <c r="AQ69" s="598"/>
      <c r="AR69" s="598"/>
      <c r="AS69" s="598"/>
      <c r="AT69" s="598"/>
      <c r="AU69" s="598"/>
      <c r="AV69" s="599"/>
      <c r="AW69" s="600"/>
      <c r="AX69" s="601"/>
      <c r="AY69" s="601"/>
      <c r="AZ69" s="601"/>
      <c r="BA69" s="601"/>
      <c r="BB69" s="601"/>
      <c r="BC69" s="601"/>
      <c r="BD69" s="601"/>
      <c r="BE69" s="601"/>
      <c r="BF69" s="601"/>
      <c r="BG69" s="601"/>
      <c r="BH69" s="601"/>
      <c r="BI69" s="601"/>
      <c r="BJ69" s="602"/>
      <c r="BK69" s="603"/>
      <c r="BL69" s="601"/>
      <c r="BM69" s="601"/>
      <c r="BN69" s="601"/>
      <c r="BO69" s="601"/>
      <c r="BP69" s="601"/>
      <c r="BQ69" s="601"/>
      <c r="BR69" s="601"/>
      <c r="BS69" s="601"/>
      <c r="BT69" s="601"/>
      <c r="BU69" s="601"/>
      <c r="BV69" s="601"/>
      <c r="BW69" s="601"/>
      <c r="BX69" s="604"/>
      <c r="BY69" s="600"/>
      <c r="BZ69" s="601"/>
      <c r="CA69" s="601"/>
      <c r="CB69" s="601"/>
      <c r="CC69" s="601"/>
      <c r="CD69" s="601"/>
      <c r="CE69" s="601"/>
      <c r="CF69" s="601"/>
      <c r="CG69" s="601"/>
      <c r="CH69" s="601"/>
      <c r="CI69" s="601"/>
      <c r="CJ69" s="601"/>
      <c r="CK69" s="601"/>
      <c r="CL69" s="602"/>
      <c r="CM69" s="603"/>
      <c r="CN69" s="601"/>
      <c r="CO69" s="601"/>
      <c r="CP69" s="601"/>
      <c r="CQ69" s="601"/>
      <c r="CR69" s="601"/>
      <c r="CS69" s="601"/>
      <c r="CT69" s="601"/>
      <c r="CU69" s="601"/>
      <c r="CV69" s="601"/>
      <c r="CW69" s="601"/>
      <c r="CX69" s="601"/>
      <c r="CY69" s="601"/>
      <c r="CZ69" s="604"/>
      <c r="DA69" s="605">
        <f>SUM(DA11:EJ68)</f>
        <v>0</v>
      </c>
      <c r="DB69" s="606"/>
      <c r="DC69" s="606"/>
      <c r="DD69" s="606"/>
      <c r="DE69" s="606"/>
      <c r="DF69" s="606"/>
      <c r="DG69" s="606"/>
      <c r="DH69" s="606"/>
      <c r="DI69" s="606"/>
      <c r="DJ69" s="606"/>
      <c r="DK69" s="606"/>
      <c r="DL69" s="606"/>
      <c r="DM69" s="606"/>
      <c r="DN69" s="606"/>
      <c r="DO69" s="606"/>
      <c r="DP69" s="606"/>
      <c r="DQ69" s="606"/>
      <c r="DR69" s="606"/>
      <c r="DS69" s="606"/>
      <c r="DT69" s="606"/>
      <c r="DU69" s="606"/>
      <c r="DV69" s="606"/>
      <c r="DW69" s="606"/>
      <c r="DX69" s="606"/>
      <c r="DY69" s="606"/>
      <c r="DZ69" s="606"/>
      <c r="EA69" s="606"/>
      <c r="EB69" s="606"/>
      <c r="EC69" s="606"/>
      <c r="ED69" s="606"/>
      <c r="EE69" s="606"/>
      <c r="EF69" s="606"/>
      <c r="EG69" s="606"/>
      <c r="EH69" s="606"/>
      <c r="EI69" s="606"/>
      <c r="EJ69" s="607"/>
      <c r="EK69" s="70"/>
      <c r="EL69" s="252"/>
      <c r="EM69" s="252"/>
      <c r="EN69" s="252"/>
      <c r="EO69" s="252"/>
      <c r="EP69" s="252"/>
      <c r="EQ69" s="252"/>
      <c r="ER69" s="252"/>
      <c r="ES69" s="252"/>
      <c r="ET69" s="252"/>
      <c r="EU69" s="252"/>
      <c r="EV69" s="252"/>
      <c r="EW69" s="252"/>
      <c r="EX69" s="252"/>
      <c r="EY69" s="252"/>
      <c r="EZ69" s="252"/>
      <c r="FA69" s="252"/>
      <c r="FB69" s="252"/>
      <c r="FC69" s="252"/>
      <c r="FD69" s="252"/>
      <c r="FE69" s="252"/>
      <c r="FF69" s="252"/>
      <c r="FG69" s="252"/>
      <c r="FH69" s="252"/>
      <c r="FI69" s="252"/>
      <c r="FJ69" s="252"/>
      <c r="FK69" s="252"/>
      <c r="FL69" s="252"/>
      <c r="FM69" s="252"/>
      <c r="FN69" s="252"/>
      <c r="FO69" s="252"/>
      <c r="FP69" s="252"/>
      <c r="FQ69" s="252"/>
      <c r="FR69" s="252"/>
      <c r="HI69" s="252"/>
    </row>
    <row r="70" spans="1:217" ht="15.75" customHeight="1">
      <c r="CK70" s="97"/>
      <c r="CN70" s="100"/>
      <c r="EK70" s="244"/>
    </row>
    <row r="71" spans="1:217" ht="15.75" customHeight="1">
      <c r="EK71" s="244" t="str">
        <f>CONCATENATE("(",'様式5-1'!BJ6,")")</f>
        <v>(0)</v>
      </c>
    </row>
  </sheetData>
  <sheetProtection sheet="1" objects="1" scenarios="1" selectLockedCells="1"/>
  <mergeCells count="456">
    <mergeCell ref="A69:AV69"/>
    <mergeCell ref="AW69:BJ69"/>
    <mergeCell ref="BK69:BX69"/>
    <mergeCell ref="BY69:CL69"/>
    <mergeCell ref="CM69:CZ69"/>
    <mergeCell ref="DA69:EJ69"/>
    <mergeCell ref="A68:AG68"/>
    <mergeCell ref="AW68:BJ68"/>
    <mergeCell ref="BK68:BX68"/>
    <mergeCell ref="BY68:CL68"/>
    <mergeCell ref="CM68:CZ68"/>
    <mergeCell ref="DA68:EJ68"/>
    <mergeCell ref="DA27:EJ27"/>
    <mergeCell ref="A28:AL28"/>
    <mergeCell ref="AM28:AV28"/>
    <mergeCell ref="AW28:BJ28"/>
    <mergeCell ref="BK28:BX28"/>
    <mergeCell ref="BY28:CL28"/>
    <mergeCell ref="CM28:CZ28"/>
    <mergeCell ref="DA28:EJ28"/>
    <mergeCell ref="A27:AL27"/>
    <mergeCell ref="AM27:AV27"/>
    <mergeCell ref="AW27:BJ27"/>
    <mergeCell ref="BK27:BX27"/>
    <mergeCell ref="BY27:CL27"/>
    <mergeCell ref="CM27:CZ27"/>
    <mergeCell ref="DA25:EJ25"/>
    <mergeCell ref="A26:AL26"/>
    <mergeCell ref="AM26:AV26"/>
    <mergeCell ref="AW26:BJ26"/>
    <mergeCell ref="BK26:BX26"/>
    <mergeCell ref="BY26:CL26"/>
    <mergeCell ref="CM26:CZ26"/>
    <mergeCell ref="DA26:EJ26"/>
    <mergeCell ref="A25:AL25"/>
    <mergeCell ref="AM25:AV25"/>
    <mergeCell ref="AW25:BJ25"/>
    <mergeCell ref="BK25:BX25"/>
    <mergeCell ref="BY25:CL25"/>
    <mergeCell ref="CM25:CZ25"/>
    <mergeCell ref="DA23:EJ23"/>
    <mergeCell ref="A24:AL24"/>
    <mergeCell ref="AM24:AV24"/>
    <mergeCell ref="AW24:BJ24"/>
    <mergeCell ref="BK24:BX24"/>
    <mergeCell ref="BY24:CL24"/>
    <mergeCell ref="CM24:CZ24"/>
    <mergeCell ref="DA24:EJ24"/>
    <mergeCell ref="A23:AL23"/>
    <mergeCell ref="AM23:AV23"/>
    <mergeCell ref="AW23:BJ23"/>
    <mergeCell ref="BK23:BX23"/>
    <mergeCell ref="BY23:CL23"/>
    <mergeCell ref="CM23:CZ23"/>
    <mergeCell ref="DA21:EJ21"/>
    <mergeCell ref="A22:AL22"/>
    <mergeCell ref="AM22:AV22"/>
    <mergeCell ref="AW22:BJ22"/>
    <mergeCell ref="BK22:BX22"/>
    <mergeCell ref="BY22:CL22"/>
    <mergeCell ref="CM22:CZ22"/>
    <mergeCell ref="DA22:EJ22"/>
    <mergeCell ref="A21:AL21"/>
    <mergeCell ref="AM21:AV21"/>
    <mergeCell ref="AW21:BJ21"/>
    <mergeCell ref="BK21:BX21"/>
    <mergeCell ref="BY21:CL21"/>
    <mergeCell ref="CM21:CZ21"/>
    <mergeCell ref="DA19:EJ19"/>
    <mergeCell ref="A20:AL20"/>
    <mergeCell ref="AM20:AV20"/>
    <mergeCell ref="AW20:BJ20"/>
    <mergeCell ref="BK20:BX20"/>
    <mergeCell ref="BY20:CL20"/>
    <mergeCell ref="CM20:CZ20"/>
    <mergeCell ref="DA20:EJ20"/>
    <mergeCell ref="A19:AL19"/>
    <mergeCell ref="AM19:AV19"/>
    <mergeCell ref="AW19:BJ19"/>
    <mergeCell ref="BK19:BX19"/>
    <mergeCell ref="BY19:CL19"/>
    <mergeCell ref="CM19:CZ19"/>
    <mergeCell ref="DA17:EJ17"/>
    <mergeCell ref="A18:AL18"/>
    <mergeCell ref="AM18:AV18"/>
    <mergeCell ref="AW18:BJ18"/>
    <mergeCell ref="BK18:BX18"/>
    <mergeCell ref="BY18:CL18"/>
    <mergeCell ref="CM18:CZ18"/>
    <mergeCell ref="DA18:EJ18"/>
    <mergeCell ref="A17:AL17"/>
    <mergeCell ref="AM17:AV17"/>
    <mergeCell ref="AW17:BJ17"/>
    <mergeCell ref="BK17:BX17"/>
    <mergeCell ref="BY17:CL17"/>
    <mergeCell ref="CM17:CZ17"/>
    <mergeCell ref="DA15:EJ15"/>
    <mergeCell ref="A16:AL16"/>
    <mergeCell ref="AM16:AV16"/>
    <mergeCell ref="AW16:BJ16"/>
    <mergeCell ref="BK16:BX16"/>
    <mergeCell ref="BY16:CL16"/>
    <mergeCell ref="CM16:CZ16"/>
    <mergeCell ref="DA16:EJ16"/>
    <mergeCell ref="A15:AL15"/>
    <mergeCell ref="AM15:AV15"/>
    <mergeCell ref="AW15:BJ15"/>
    <mergeCell ref="BK15:BX15"/>
    <mergeCell ref="BY15:CL15"/>
    <mergeCell ref="CM15:CZ15"/>
    <mergeCell ref="DA13:EJ13"/>
    <mergeCell ref="A14:AL14"/>
    <mergeCell ref="AM14:AV14"/>
    <mergeCell ref="AW14:BJ14"/>
    <mergeCell ref="BK14:BX14"/>
    <mergeCell ref="BY14:CL14"/>
    <mergeCell ref="CM14:CZ14"/>
    <mergeCell ref="DA14:EJ14"/>
    <mergeCell ref="A13:AL13"/>
    <mergeCell ref="AM13:AV13"/>
    <mergeCell ref="AW13:BJ13"/>
    <mergeCell ref="BK13:BX13"/>
    <mergeCell ref="BY13:CL13"/>
    <mergeCell ref="CM13:CZ13"/>
    <mergeCell ref="DA11:EJ11"/>
    <mergeCell ref="A12:AL12"/>
    <mergeCell ref="AM12:AV12"/>
    <mergeCell ref="AW12:BJ12"/>
    <mergeCell ref="BK12:BX12"/>
    <mergeCell ref="BY12:CL12"/>
    <mergeCell ref="CM12:CZ12"/>
    <mergeCell ref="DA12:EJ12"/>
    <mergeCell ref="CV9:CZ9"/>
    <mergeCell ref="A11:AL11"/>
    <mergeCell ref="AM11:AV11"/>
    <mergeCell ref="AW11:BJ11"/>
    <mergeCell ref="BK11:BX11"/>
    <mergeCell ref="BY11:CL11"/>
    <mergeCell ref="CM11:CZ11"/>
    <mergeCell ref="CC9:CD9"/>
    <mergeCell ref="CE9:CG9"/>
    <mergeCell ref="CH9:CL9"/>
    <mergeCell ref="CN9:CP9"/>
    <mergeCell ref="CQ9:CR9"/>
    <mergeCell ref="CS9:CU9"/>
    <mergeCell ref="BF9:BJ9"/>
    <mergeCell ref="BL9:BN9"/>
    <mergeCell ref="BO9:BP9"/>
    <mergeCell ref="CS8:CU8"/>
    <mergeCell ref="CV8:CZ8"/>
    <mergeCell ref="A9:AL10"/>
    <mergeCell ref="AM9:AV10"/>
    <mergeCell ref="AX9:AZ9"/>
    <mergeCell ref="BA9:BB9"/>
    <mergeCell ref="BC9:BE9"/>
    <mergeCell ref="BO8:BP8"/>
    <mergeCell ref="BQ8:BS8"/>
    <mergeCell ref="BT8:BX8"/>
    <mergeCell ref="BZ8:CB8"/>
    <mergeCell ref="CC8:CD8"/>
    <mergeCell ref="CE8:CG8"/>
    <mergeCell ref="A39:AL39"/>
    <mergeCell ref="AM39:AV39"/>
    <mergeCell ref="AW39:BJ39"/>
    <mergeCell ref="O1:AT1"/>
    <mergeCell ref="BN1:CW1"/>
    <mergeCell ref="DT1:DW1"/>
    <mergeCell ref="DX1:EA1"/>
    <mergeCell ref="EB1:EE1"/>
    <mergeCell ref="EF1:EI1"/>
    <mergeCell ref="A5:C5"/>
    <mergeCell ref="B7:AS8"/>
    <mergeCell ref="AW7:BX7"/>
    <mergeCell ref="BY7:CZ7"/>
    <mergeCell ref="AX8:AZ8"/>
    <mergeCell ref="BA8:BB8"/>
    <mergeCell ref="BC8:BE8"/>
    <mergeCell ref="BF8:BJ8"/>
    <mergeCell ref="BL8:BN8"/>
    <mergeCell ref="BQ9:BS9"/>
    <mergeCell ref="BT9:BX9"/>
    <mergeCell ref="BZ9:CB9"/>
    <mergeCell ref="CH8:CL8"/>
    <mergeCell ref="CN8:CP8"/>
    <mergeCell ref="CQ8:CR8"/>
    <mergeCell ref="A41:AL41"/>
    <mergeCell ref="AM41:AV41"/>
    <mergeCell ref="AW41:BJ41"/>
    <mergeCell ref="BK41:BX41"/>
    <mergeCell ref="BY41:CL41"/>
    <mergeCell ref="CM41:CZ41"/>
    <mergeCell ref="DA41:EJ41"/>
    <mergeCell ref="A42:AL42"/>
    <mergeCell ref="AM42:AV42"/>
    <mergeCell ref="AW42:BJ42"/>
    <mergeCell ref="BK42:BX42"/>
    <mergeCell ref="BY42:CL42"/>
    <mergeCell ref="CM42:CZ42"/>
    <mergeCell ref="DA42:EJ42"/>
    <mergeCell ref="A43:AL43"/>
    <mergeCell ref="AM43:AV43"/>
    <mergeCell ref="AW43:BJ43"/>
    <mergeCell ref="BK43:BX43"/>
    <mergeCell ref="BY43:CL43"/>
    <mergeCell ref="CM43:CZ43"/>
    <mergeCell ref="DA43:EJ43"/>
    <mergeCell ref="A44:AL44"/>
    <mergeCell ref="AM44:AV44"/>
    <mergeCell ref="AW44:BJ44"/>
    <mergeCell ref="BK44:BX44"/>
    <mergeCell ref="BY44:CL44"/>
    <mergeCell ref="CM44:CZ44"/>
    <mergeCell ref="DA44:EJ44"/>
    <mergeCell ref="A45:AL45"/>
    <mergeCell ref="AM45:AV45"/>
    <mergeCell ref="AW45:BJ45"/>
    <mergeCell ref="BK45:BX45"/>
    <mergeCell ref="BY45:CL45"/>
    <mergeCell ref="CM45:CZ45"/>
    <mergeCell ref="DA45:EJ45"/>
    <mergeCell ref="A46:AL46"/>
    <mergeCell ref="AM46:AV46"/>
    <mergeCell ref="AW46:BJ46"/>
    <mergeCell ref="BK46:BX46"/>
    <mergeCell ref="BY46:CL46"/>
    <mergeCell ref="CM46:CZ46"/>
    <mergeCell ref="DA46:EJ46"/>
    <mergeCell ref="A47:AL47"/>
    <mergeCell ref="AM47:AV47"/>
    <mergeCell ref="AW47:BJ47"/>
    <mergeCell ref="BK47:BX47"/>
    <mergeCell ref="BY47:CL47"/>
    <mergeCell ref="CM47:CZ47"/>
    <mergeCell ref="DA47:EJ47"/>
    <mergeCell ref="A48:AL48"/>
    <mergeCell ref="AM48:AV48"/>
    <mergeCell ref="AW48:BJ48"/>
    <mergeCell ref="BK48:BX48"/>
    <mergeCell ref="BY48:CL48"/>
    <mergeCell ref="CM48:CZ48"/>
    <mergeCell ref="DA48:EJ48"/>
    <mergeCell ref="BK52:BX52"/>
    <mergeCell ref="BY52:CL52"/>
    <mergeCell ref="CM52:CZ52"/>
    <mergeCell ref="DA52:EJ52"/>
    <mergeCell ref="A49:AL49"/>
    <mergeCell ref="AM49:AV49"/>
    <mergeCell ref="AW49:BJ49"/>
    <mergeCell ref="BK49:BX49"/>
    <mergeCell ref="BY49:CL49"/>
    <mergeCell ref="CM49:CZ49"/>
    <mergeCell ref="DA49:EJ49"/>
    <mergeCell ref="A50:AL50"/>
    <mergeCell ref="AM50:AV50"/>
    <mergeCell ref="AW50:BJ50"/>
    <mergeCell ref="BK50:BX50"/>
    <mergeCell ref="BY50:CL50"/>
    <mergeCell ref="CM50:CZ50"/>
    <mergeCell ref="DA50:EJ50"/>
    <mergeCell ref="A67:AL67"/>
    <mergeCell ref="AM67:AV67"/>
    <mergeCell ref="AW67:BJ67"/>
    <mergeCell ref="BK67:BX67"/>
    <mergeCell ref="BY67:CL67"/>
    <mergeCell ref="CM67:CZ67"/>
    <mergeCell ref="DA67:EJ67"/>
    <mergeCell ref="A51:AL51"/>
    <mergeCell ref="AM51:AV51"/>
    <mergeCell ref="AW51:BJ51"/>
    <mergeCell ref="BK51:BX51"/>
    <mergeCell ref="BY51:CL51"/>
    <mergeCell ref="CM51:CZ51"/>
    <mergeCell ref="DA51:EJ51"/>
    <mergeCell ref="A53:AL53"/>
    <mergeCell ref="AM53:AV53"/>
    <mergeCell ref="AW53:BJ53"/>
    <mergeCell ref="BK53:BX53"/>
    <mergeCell ref="BY53:CL53"/>
    <mergeCell ref="CM53:CZ53"/>
    <mergeCell ref="DA53:EJ53"/>
    <mergeCell ref="A52:AL52"/>
    <mergeCell ref="AM52:AV52"/>
    <mergeCell ref="AW52:BJ52"/>
    <mergeCell ref="BY58:CL58"/>
    <mergeCell ref="CM58:CZ58"/>
    <mergeCell ref="DA58:EJ58"/>
    <mergeCell ref="A55:AL55"/>
    <mergeCell ref="AM55:AV55"/>
    <mergeCell ref="AW55:BJ55"/>
    <mergeCell ref="BK55:BX55"/>
    <mergeCell ref="BY55:CL55"/>
    <mergeCell ref="CM55:CZ55"/>
    <mergeCell ref="DA55:EJ55"/>
    <mergeCell ref="A56:AL56"/>
    <mergeCell ref="AM56:AV56"/>
    <mergeCell ref="AW56:BJ56"/>
    <mergeCell ref="BK56:BX56"/>
    <mergeCell ref="BY56:CL56"/>
    <mergeCell ref="CM56:CZ56"/>
    <mergeCell ref="DA56:EJ56"/>
    <mergeCell ref="AW64:BJ64"/>
    <mergeCell ref="BK64:BX64"/>
    <mergeCell ref="BY64:CL64"/>
    <mergeCell ref="CM64:CZ64"/>
    <mergeCell ref="DA64:EJ64"/>
    <mergeCell ref="A64:AL64"/>
    <mergeCell ref="AM64:AV64"/>
    <mergeCell ref="A60:AL60"/>
    <mergeCell ref="AM60:AV60"/>
    <mergeCell ref="AW60:BJ60"/>
    <mergeCell ref="BK60:BX60"/>
    <mergeCell ref="BY60:CL60"/>
    <mergeCell ref="CM60:CZ60"/>
    <mergeCell ref="DA60:EJ60"/>
    <mergeCell ref="A61:AL61"/>
    <mergeCell ref="AM61:AV61"/>
    <mergeCell ref="AW61:BJ61"/>
    <mergeCell ref="A63:AL63"/>
    <mergeCell ref="AM63:AV63"/>
    <mergeCell ref="AW63:BJ63"/>
    <mergeCell ref="BK63:BX63"/>
    <mergeCell ref="BY63:CL63"/>
    <mergeCell ref="CM63:CZ63"/>
    <mergeCell ref="DA63:EJ63"/>
    <mergeCell ref="A29:AL29"/>
    <mergeCell ref="AM29:AV29"/>
    <mergeCell ref="AW29:BJ29"/>
    <mergeCell ref="BK29:BX29"/>
    <mergeCell ref="BY29:CL29"/>
    <mergeCell ref="CM29:CZ29"/>
    <mergeCell ref="DA29:EJ29"/>
    <mergeCell ref="A30:AL30"/>
    <mergeCell ref="AM30:AV30"/>
    <mergeCell ref="AW30:BJ30"/>
    <mergeCell ref="BK30:BX30"/>
    <mergeCell ref="BY30:CL30"/>
    <mergeCell ref="CM30:CZ30"/>
    <mergeCell ref="DA30:EJ30"/>
    <mergeCell ref="A31:AL31"/>
    <mergeCell ref="AM31:AV31"/>
    <mergeCell ref="AW31:BJ31"/>
    <mergeCell ref="BK31:BX31"/>
    <mergeCell ref="BY31:CL31"/>
    <mergeCell ref="CM31:CZ31"/>
    <mergeCell ref="DA31:EJ31"/>
    <mergeCell ref="A32:AL32"/>
    <mergeCell ref="AM32:AV32"/>
    <mergeCell ref="AW32:BJ32"/>
    <mergeCell ref="BK32:BX32"/>
    <mergeCell ref="BY32:CL32"/>
    <mergeCell ref="CM32:CZ32"/>
    <mergeCell ref="DA32:EJ32"/>
    <mergeCell ref="A33:AL33"/>
    <mergeCell ref="AM33:AV33"/>
    <mergeCell ref="AW33:BJ33"/>
    <mergeCell ref="BK33:BX33"/>
    <mergeCell ref="BY33:CL33"/>
    <mergeCell ref="CM33:CZ33"/>
    <mergeCell ref="DA33:EJ33"/>
    <mergeCell ref="A34:AL34"/>
    <mergeCell ref="AM34:AV34"/>
    <mergeCell ref="AW34:BJ34"/>
    <mergeCell ref="BK34:BX34"/>
    <mergeCell ref="BY34:CL34"/>
    <mergeCell ref="CM34:CZ34"/>
    <mergeCell ref="DA34:EJ34"/>
    <mergeCell ref="A35:AL35"/>
    <mergeCell ref="AM35:AV35"/>
    <mergeCell ref="AW35:BJ35"/>
    <mergeCell ref="BK35:BX35"/>
    <mergeCell ref="BY35:CL35"/>
    <mergeCell ref="CM35:CZ35"/>
    <mergeCell ref="DA35:EJ35"/>
    <mergeCell ref="A36:AL36"/>
    <mergeCell ref="AM36:AV36"/>
    <mergeCell ref="AW36:BJ36"/>
    <mergeCell ref="BK36:BX36"/>
    <mergeCell ref="BY36:CL36"/>
    <mergeCell ref="CM36:CZ36"/>
    <mergeCell ref="DA36:EJ36"/>
    <mergeCell ref="A37:AL37"/>
    <mergeCell ref="AM37:AV37"/>
    <mergeCell ref="AW37:BJ37"/>
    <mergeCell ref="BK37:BX37"/>
    <mergeCell ref="BY37:CL37"/>
    <mergeCell ref="CM37:CZ37"/>
    <mergeCell ref="DA37:EJ37"/>
    <mergeCell ref="A38:AL38"/>
    <mergeCell ref="AM38:AV38"/>
    <mergeCell ref="AW38:BJ38"/>
    <mergeCell ref="BK38:BX38"/>
    <mergeCell ref="BY38:CL38"/>
    <mergeCell ref="CM38:CZ38"/>
    <mergeCell ref="DA38:EJ38"/>
    <mergeCell ref="DA39:EJ39"/>
    <mergeCell ref="A40:AL40"/>
    <mergeCell ref="AM40:AV40"/>
    <mergeCell ref="AW40:BJ40"/>
    <mergeCell ref="BK40:BX40"/>
    <mergeCell ref="BY40:CL40"/>
    <mergeCell ref="CM40:CZ40"/>
    <mergeCell ref="DA40:EJ40"/>
    <mergeCell ref="AW59:BJ59"/>
    <mergeCell ref="BK59:BX59"/>
    <mergeCell ref="BY59:CL59"/>
    <mergeCell ref="CM59:CZ59"/>
    <mergeCell ref="DA59:EJ59"/>
    <mergeCell ref="A57:AL57"/>
    <mergeCell ref="AM57:AV57"/>
    <mergeCell ref="AW57:BJ57"/>
    <mergeCell ref="BK57:BX57"/>
    <mergeCell ref="BY57:CL57"/>
    <mergeCell ref="CM57:CZ57"/>
    <mergeCell ref="DA57:EJ57"/>
    <mergeCell ref="A58:AL58"/>
    <mergeCell ref="AM58:AV58"/>
    <mergeCell ref="AW58:BJ58"/>
    <mergeCell ref="BK58:BX58"/>
    <mergeCell ref="A65:AL65"/>
    <mergeCell ref="AM65:AV65"/>
    <mergeCell ref="AW65:BJ65"/>
    <mergeCell ref="BK65:BX65"/>
    <mergeCell ref="BY65:CL65"/>
    <mergeCell ref="CM65:CZ65"/>
    <mergeCell ref="DA65:EJ65"/>
    <mergeCell ref="A66:AL66"/>
    <mergeCell ref="AM66:AV66"/>
    <mergeCell ref="AW66:BJ66"/>
    <mergeCell ref="BK66:BX66"/>
    <mergeCell ref="BY66:CL66"/>
    <mergeCell ref="CM66:CZ66"/>
    <mergeCell ref="DA66:EJ66"/>
    <mergeCell ref="A3:EJ4"/>
    <mergeCell ref="BK61:BX61"/>
    <mergeCell ref="BY61:CL61"/>
    <mergeCell ref="CM61:CZ61"/>
    <mergeCell ref="DA61:EJ61"/>
    <mergeCell ref="A62:AL62"/>
    <mergeCell ref="AM62:AV62"/>
    <mergeCell ref="AW62:BJ62"/>
    <mergeCell ref="BK62:BX62"/>
    <mergeCell ref="BY62:CL62"/>
    <mergeCell ref="CM62:CZ62"/>
    <mergeCell ref="DA62:EJ62"/>
    <mergeCell ref="A54:AL54"/>
    <mergeCell ref="AM54:AV54"/>
    <mergeCell ref="AW54:BJ54"/>
    <mergeCell ref="BK54:BX54"/>
    <mergeCell ref="BY54:CL54"/>
    <mergeCell ref="CM54:CZ54"/>
    <mergeCell ref="DA54:EJ54"/>
    <mergeCell ref="A59:AL59"/>
    <mergeCell ref="AM59:AV59"/>
    <mergeCell ref="BK39:BX39"/>
    <mergeCell ref="BY39:CL39"/>
    <mergeCell ref="CM39:CZ39"/>
  </mergeCells>
  <phoneticPr fontId="4"/>
  <dataValidations count="1">
    <dataValidation imeMode="halfAlpha" allowBlank="1" showInputMessage="1" showErrorMessage="1" sqref="AX8:AZ9 BC8:BE9 BL8:BN9 BQ8:BS9 BZ8:CB9 CE8:CG9 CN8:CP9 CS8:CU9 AW11:EJ68"/>
  </dataValidations>
  <pageMargins left="0.7" right="0.7" top="0.75" bottom="0.75" header="0.3" footer="0.3"/>
  <pageSetup paperSize="9" scale="73" orientation="portrait" r:id="rId1"/>
  <headerFooter>
    <oddHeader>&amp;R(様式3-1①)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'（選択リスト）'!$L$3:$L$59</xm:f>
          </x14:formula1>
          <xm:sqref>AM11:AV67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S25"/>
  <sheetViews>
    <sheetView view="pageBreakPreview" zoomScale="115" zoomScaleNormal="100" zoomScaleSheetLayoutView="115" workbookViewId="0">
      <selection activeCell="C67" sqref="C67:GD72"/>
    </sheetView>
  </sheetViews>
  <sheetFormatPr defaultColWidth="9" defaultRowHeight="12"/>
  <cols>
    <col min="1" max="88" width="0.875" style="231" customWidth="1"/>
    <col min="89" max="89" width="0.875" style="233" customWidth="1"/>
    <col min="90" max="185" width="0.875" style="231" customWidth="1"/>
    <col min="186" max="186" width="2.5" style="231" customWidth="1"/>
    <col min="187" max="16384" width="9" style="231"/>
  </cols>
  <sheetData>
    <row r="1" spans="1:357" ht="15.75" customHeight="1">
      <c r="A1" s="226" t="s">
        <v>157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  <c r="O1" s="559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1"/>
      <c r="AU1" s="229"/>
      <c r="AV1" s="229"/>
      <c r="AW1" s="230"/>
      <c r="AX1" s="230"/>
      <c r="AY1" s="226" t="s">
        <v>158</v>
      </c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8"/>
      <c r="BN1" s="559" t="str">
        <f>'様式1(共通様式)'!AH3</f>
        <v>工:      　　コ:      　　物:</v>
      </c>
      <c r="BO1" s="560"/>
      <c r="BP1" s="560"/>
      <c r="BQ1" s="560"/>
      <c r="BR1" s="560"/>
      <c r="BS1" s="560"/>
      <c r="BT1" s="560"/>
      <c r="BU1" s="560"/>
      <c r="BV1" s="560"/>
      <c r="BW1" s="560"/>
      <c r="BX1" s="560"/>
      <c r="BY1" s="560"/>
      <c r="BZ1" s="560"/>
      <c r="CA1" s="560"/>
      <c r="CB1" s="560"/>
      <c r="CC1" s="560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0"/>
      <c r="CP1" s="560"/>
      <c r="CQ1" s="560"/>
      <c r="CR1" s="560"/>
      <c r="CS1" s="560"/>
      <c r="CT1" s="560"/>
      <c r="CU1" s="560"/>
      <c r="CV1" s="560"/>
      <c r="CW1" s="561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  <c r="FK1" s="230"/>
      <c r="FL1" s="230"/>
      <c r="FM1" s="230"/>
      <c r="FN1" s="230"/>
      <c r="FO1" s="230"/>
    </row>
    <row r="2" spans="1:357" ht="7.5" customHeight="1">
      <c r="A2" s="230"/>
      <c r="B2" s="230"/>
      <c r="C2" s="230"/>
      <c r="D2" s="230"/>
      <c r="E2" s="230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30"/>
      <c r="FG2" s="230"/>
      <c r="FH2" s="230"/>
      <c r="FI2" s="230"/>
      <c r="FJ2" s="230"/>
      <c r="FK2" s="230"/>
      <c r="FL2" s="230"/>
      <c r="FM2" s="230"/>
      <c r="FN2" s="230"/>
      <c r="FO2" s="230"/>
    </row>
    <row r="3" spans="1:357" ht="7.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29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30"/>
    </row>
    <row r="4" spans="1:357" s="233" customFormat="1" ht="15.75" customHeight="1">
      <c r="A4" s="647">
        <v>26</v>
      </c>
      <c r="B4" s="648"/>
      <c r="C4" s="649"/>
      <c r="D4" s="232"/>
      <c r="E4" s="230"/>
      <c r="F4" s="230"/>
      <c r="G4" s="230" t="s">
        <v>696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</row>
    <row r="5" spans="1:357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29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30"/>
      <c r="FL5" s="230"/>
      <c r="FM5" s="230"/>
      <c r="FN5" s="230"/>
      <c r="FO5" s="230"/>
    </row>
    <row r="6" spans="1:357" ht="30" customHeight="1">
      <c r="A6" s="230"/>
      <c r="B6" s="230"/>
      <c r="C6" s="662" t="s">
        <v>697</v>
      </c>
      <c r="D6" s="663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9"/>
      <c r="P6" s="662" t="s">
        <v>698</v>
      </c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9"/>
      <c r="AC6" s="658" t="s">
        <v>699</v>
      </c>
      <c r="AD6" s="659"/>
      <c r="AE6" s="659"/>
      <c r="AF6" s="659"/>
      <c r="AG6" s="659"/>
      <c r="AH6" s="659"/>
      <c r="AI6" s="659"/>
      <c r="AJ6" s="659"/>
      <c r="AK6" s="659"/>
      <c r="AL6" s="659"/>
      <c r="AM6" s="659"/>
      <c r="AN6" s="659"/>
      <c r="AO6" s="660"/>
      <c r="AP6" s="658" t="s">
        <v>700</v>
      </c>
      <c r="AQ6" s="659"/>
      <c r="AR6" s="659"/>
      <c r="AS6" s="659"/>
      <c r="AT6" s="659"/>
      <c r="AU6" s="659"/>
      <c r="AV6" s="659"/>
      <c r="AW6" s="659"/>
      <c r="AX6" s="659"/>
      <c r="AY6" s="659"/>
      <c r="AZ6" s="659"/>
      <c r="BA6" s="659"/>
      <c r="BB6" s="660"/>
      <c r="BC6" s="658" t="s">
        <v>701</v>
      </c>
      <c r="BD6" s="659"/>
      <c r="BE6" s="659"/>
      <c r="BF6" s="659"/>
      <c r="BG6" s="659"/>
      <c r="BH6" s="659"/>
      <c r="BI6" s="659"/>
      <c r="BJ6" s="659"/>
      <c r="BK6" s="659"/>
      <c r="BL6" s="659"/>
      <c r="BM6" s="659"/>
      <c r="BN6" s="659"/>
      <c r="BO6" s="660"/>
      <c r="BP6" s="664" t="s">
        <v>702</v>
      </c>
      <c r="BQ6" s="665"/>
      <c r="BR6" s="666"/>
      <c r="BS6" s="666"/>
      <c r="BT6" s="666"/>
      <c r="BU6" s="666"/>
      <c r="BV6" s="666"/>
      <c r="BW6" s="666"/>
      <c r="BX6" s="666"/>
      <c r="BY6" s="666"/>
      <c r="BZ6" s="666"/>
      <c r="CA6" s="666"/>
      <c r="CB6" s="667"/>
      <c r="CC6" s="655" t="s">
        <v>703</v>
      </c>
      <c r="CD6" s="656"/>
      <c r="CE6" s="656"/>
      <c r="CF6" s="656"/>
      <c r="CG6" s="656"/>
      <c r="CH6" s="656"/>
      <c r="CI6" s="656"/>
      <c r="CJ6" s="656"/>
      <c r="CK6" s="656"/>
      <c r="CL6" s="656"/>
      <c r="CM6" s="656"/>
      <c r="CN6" s="656"/>
      <c r="CO6" s="657"/>
      <c r="CP6" s="655" t="s">
        <v>704</v>
      </c>
      <c r="CQ6" s="656"/>
      <c r="CR6" s="656"/>
      <c r="CS6" s="656"/>
      <c r="CT6" s="656"/>
      <c r="CU6" s="656"/>
      <c r="CV6" s="656"/>
      <c r="CW6" s="656"/>
      <c r="CX6" s="656"/>
      <c r="CY6" s="656"/>
      <c r="CZ6" s="656"/>
      <c r="DA6" s="656"/>
      <c r="DB6" s="657"/>
      <c r="DC6" s="658" t="s">
        <v>705</v>
      </c>
      <c r="DD6" s="659"/>
      <c r="DE6" s="659"/>
      <c r="DF6" s="659"/>
      <c r="DG6" s="659"/>
      <c r="DH6" s="659"/>
      <c r="DI6" s="659"/>
      <c r="DJ6" s="659"/>
      <c r="DK6" s="659"/>
      <c r="DL6" s="659"/>
      <c r="DM6" s="659"/>
      <c r="DN6" s="659"/>
      <c r="DO6" s="660"/>
      <c r="DP6" s="658" t="s">
        <v>706</v>
      </c>
      <c r="DQ6" s="659"/>
      <c r="DR6" s="659"/>
      <c r="DS6" s="659"/>
      <c r="DT6" s="659"/>
      <c r="DU6" s="659"/>
      <c r="DV6" s="659"/>
      <c r="DW6" s="659"/>
      <c r="DX6" s="659"/>
      <c r="DY6" s="659"/>
      <c r="DZ6" s="659"/>
      <c r="EA6" s="659"/>
      <c r="EB6" s="660"/>
      <c r="EC6" s="658" t="s">
        <v>707</v>
      </c>
      <c r="ED6" s="659"/>
      <c r="EE6" s="659"/>
      <c r="EF6" s="659"/>
      <c r="EG6" s="659"/>
      <c r="EH6" s="659"/>
      <c r="EI6" s="659"/>
      <c r="EJ6" s="659"/>
      <c r="EK6" s="659"/>
      <c r="EL6" s="659"/>
      <c r="EM6" s="659"/>
      <c r="EN6" s="659"/>
      <c r="EO6" s="660"/>
      <c r="EP6" s="661" t="s">
        <v>708</v>
      </c>
      <c r="EQ6" s="653"/>
      <c r="ER6" s="653"/>
      <c r="ES6" s="653"/>
      <c r="ET6" s="653"/>
      <c r="EU6" s="653"/>
      <c r="EV6" s="653"/>
      <c r="EW6" s="653"/>
      <c r="EX6" s="653"/>
      <c r="EY6" s="653"/>
      <c r="EZ6" s="653"/>
      <c r="FA6" s="653"/>
      <c r="FB6" s="654"/>
      <c r="FC6" s="647" t="s">
        <v>709</v>
      </c>
      <c r="FD6" s="648"/>
      <c r="FE6" s="648"/>
      <c r="FF6" s="648"/>
      <c r="FG6" s="648"/>
      <c r="FH6" s="648"/>
      <c r="FI6" s="648"/>
      <c r="FJ6" s="648"/>
      <c r="FK6" s="648"/>
      <c r="FL6" s="648"/>
      <c r="FM6" s="648"/>
      <c r="FN6" s="648"/>
      <c r="FO6" s="649"/>
    </row>
    <row r="7" spans="1:357" ht="30" customHeight="1">
      <c r="A7" s="230"/>
      <c r="B7" s="230"/>
      <c r="C7" s="616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8"/>
      <c r="P7" s="616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8"/>
      <c r="AC7" s="616"/>
      <c r="AD7" s="617"/>
      <c r="AE7" s="617"/>
      <c r="AF7" s="617"/>
      <c r="AG7" s="617"/>
      <c r="AH7" s="617"/>
      <c r="AI7" s="617"/>
      <c r="AJ7" s="617"/>
      <c r="AK7" s="617"/>
      <c r="AL7" s="617"/>
      <c r="AM7" s="617"/>
      <c r="AN7" s="617"/>
      <c r="AO7" s="618"/>
      <c r="AP7" s="616"/>
      <c r="AQ7" s="617"/>
      <c r="AR7" s="617"/>
      <c r="AS7" s="617"/>
      <c r="AT7" s="617"/>
      <c r="AU7" s="617"/>
      <c r="AV7" s="617"/>
      <c r="AW7" s="617"/>
      <c r="AX7" s="617"/>
      <c r="AY7" s="617"/>
      <c r="AZ7" s="617"/>
      <c r="BA7" s="617"/>
      <c r="BB7" s="618"/>
      <c r="BC7" s="616"/>
      <c r="BD7" s="617"/>
      <c r="BE7" s="617"/>
      <c r="BF7" s="617"/>
      <c r="BG7" s="617"/>
      <c r="BH7" s="617"/>
      <c r="BI7" s="617"/>
      <c r="BJ7" s="617"/>
      <c r="BK7" s="617"/>
      <c r="BL7" s="617"/>
      <c r="BM7" s="617"/>
      <c r="BN7" s="617"/>
      <c r="BO7" s="618"/>
      <c r="BP7" s="616"/>
      <c r="BQ7" s="617"/>
      <c r="BR7" s="617"/>
      <c r="BS7" s="617"/>
      <c r="BT7" s="617"/>
      <c r="BU7" s="617"/>
      <c r="BV7" s="617"/>
      <c r="BW7" s="617"/>
      <c r="BX7" s="617"/>
      <c r="BY7" s="617"/>
      <c r="BZ7" s="617"/>
      <c r="CA7" s="617"/>
      <c r="CB7" s="618"/>
      <c r="CC7" s="616"/>
      <c r="CD7" s="617"/>
      <c r="CE7" s="617"/>
      <c r="CF7" s="617"/>
      <c r="CG7" s="617"/>
      <c r="CH7" s="617"/>
      <c r="CI7" s="617"/>
      <c r="CJ7" s="617"/>
      <c r="CK7" s="617"/>
      <c r="CL7" s="617"/>
      <c r="CM7" s="617"/>
      <c r="CN7" s="617"/>
      <c r="CO7" s="618"/>
      <c r="CP7" s="616"/>
      <c r="CQ7" s="617"/>
      <c r="CR7" s="617"/>
      <c r="CS7" s="617"/>
      <c r="CT7" s="617"/>
      <c r="CU7" s="617"/>
      <c r="CV7" s="617"/>
      <c r="CW7" s="617"/>
      <c r="CX7" s="617"/>
      <c r="CY7" s="617"/>
      <c r="CZ7" s="617"/>
      <c r="DA7" s="617"/>
      <c r="DB7" s="618"/>
      <c r="DC7" s="616"/>
      <c r="DD7" s="617"/>
      <c r="DE7" s="617"/>
      <c r="DF7" s="617"/>
      <c r="DG7" s="617"/>
      <c r="DH7" s="617"/>
      <c r="DI7" s="617"/>
      <c r="DJ7" s="617"/>
      <c r="DK7" s="617"/>
      <c r="DL7" s="617"/>
      <c r="DM7" s="617"/>
      <c r="DN7" s="617"/>
      <c r="DO7" s="618"/>
      <c r="DP7" s="616"/>
      <c r="DQ7" s="617"/>
      <c r="DR7" s="617"/>
      <c r="DS7" s="617"/>
      <c r="DT7" s="617"/>
      <c r="DU7" s="617"/>
      <c r="DV7" s="617"/>
      <c r="DW7" s="617"/>
      <c r="DX7" s="617"/>
      <c r="DY7" s="617"/>
      <c r="DZ7" s="617"/>
      <c r="EA7" s="617"/>
      <c r="EB7" s="618"/>
      <c r="EC7" s="616"/>
      <c r="ED7" s="617"/>
      <c r="EE7" s="617"/>
      <c r="EF7" s="617"/>
      <c r="EG7" s="617"/>
      <c r="EH7" s="617"/>
      <c r="EI7" s="617"/>
      <c r="EJ7" s="617"/>
      <c r="EK7" s="617"/>
      <c r="EL7" s="617"/>
      <c r="EM7" s="617"/>
      <c r="EN7" s="617"/>
      <c r="EO7" s="618"/>
      <c r="EP7" s="616"/>
      <c r="EQ7" s="617"/>
      <c r="ER7" s="617"/>
      <c r="ES7" s="617"/>
      <c r="ET7" s="617"/>
      <c r="EU7" s="617"/>
      <c r="EV7" s="617"/>
      <c r="EW7" s="617"/>
      <c r="EX7" s="617"/>
      <c r="EY7" s="617"/>
      <c r="EZ7" s="617"/>
      <c r="FA7" s="617"/>
      <c r="FB7" s="618"/>
      <c r="FC7" s="616"/>
      <c r="FD7" s="617"/>
      <c r="FE7" s="617"/>
      <c r="FF7" s="617"/>
      <c r="FG7" s="617"/>
      <c r="FH7" s="617"/>
      <c r="FI7" s="617"/>
      <c r="FJ7" s="617"/>
      <c r="FK7" s="617"/>
      <c r="FL7" s="617"/>
      <c r="FM7" s="617"/>
      <c r="FN7" s="617"/>
      <c r="FO7" s="618"/>
      <c r="FQ7" s="230" t="str">
        <f>IF(C7="","","構一"&amp;C7&amp;"，")</f>
        <v/>
      </c>
      <c r="FR7" s="230" t="str">
        <f>IF(P7="","","設一"&amp;P7&amp;"，")</f>
        <v/>
      </c>
      <c r="FS7" s="230" t="str">
        <f>IF(AC7="","","一建"&amp;AC7&amp;"，")</f>
        <v/>
      </c>
      <c r="FT7" s="230" t="str">
        <f>IF(AP7="","","二建"&amp;AP7&amp;"，")</f>
        <v/>
      </c>
      <c r="FU7" s="230" t="str">
        <f>IF(BC7="","","建設"&amp;BC7&amp;"，")</f>
        <v/>
      </c>
      <c r="FV7" s="230" t="str">
        <f>IF(BP7="","","建積"&amp;BP7&amp;"，")</f>
        <v/>
      </c>
      <c r="FW7" s="230" t="str">
        <f>IF(CC7="","","一土"&amp;CC7&amp;"，")</f>
        <v/>
      </c>
      <c r="FX7" s="230" t="str">
        <f>IF(CP7="","","二土"&amp;CP7&amp;"，")</f>
        <v/>
      </c>
      <c r="FY7" s="230" t="str">
        <f>IF(DC7="","","測"&amp;DC7&amp;"，")</f>
        <v/>
      </c>
      <c r="FZ7" s="230" t="str">
        <f>IF(DP7="","","測補"&amp;DP7&amp;"，")</f>
        <v/>
      </c>
      <c r="GA7" s="230" t="str">
        <f>IF(EC7="","","環"&amp;EC7&amp;"，")</f>
        <v/>
      </c>
      <c r="GB7" s="230" t="str">
        <f>IF(EP7="","",""&amp;港EP7&amp;"，")</f>
        <v/>
      </c>
      <c r="GC7" s="230" t="str">
        <f>IF(FC7="","","不"&amp;FC7&amp;"，")</f>
        <v/>
      </c>
      <c r="GD7" s="230" t="str">
        <f>CONCATENATE(FQ7,FR7,FS7,FT7,FU7,FV7,FW7,FX7,FY7,FZ7,GA7,GB7,GC7)</f>
        <v/>
      </c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  <c r="IW7" s="230"/>
      <c r="IX7" s="230"/>
      <c r="IY7" s="230"/>
      <c r="IZ7" s="230"/>
      <c r="JA7" s="230"/>
      <c r="JB7" s="230"/>
      <c r="JC7" s="230"/>
      <c r="JD7" s="230"/>
      <c r="JE7" s="230"/>
      <c r="JF7" s="230"/>
      <c r="JG7" s="230"/>
      <c r="JH7" s="230"/>
      <c r="JI7" s="230"/>
      <c r="JJ7" s="230"/>
      <c r="JK7" s="230"/>
      <c r="JL7" s="230"/>
      <c r="JM7" s="230"/>
      <c r="JN7" s="230"/>
      <c r="JO7" s="230"/>
      <c r="JP7" s="230"/>
      <c r="JQ7" s="230"/>
      <c r="JR7" s="230"/>
      <c r="JS7" s="230"/>
      <c r="JT7" s="230"/>
      <c r="JU7" s="230"/>
      <c r="JV7" s="230"/>
      <c r="JW7" s="230"/>
      <c r="JX7" s="230"/>
      <c r="JY7" s="230"/>
      <c r="JZ7" s="230"/>
      <c r="KA7" s="230"/>
      <c r="KB7" s="230"/>
      <c r="KC7" s="230"/>
      <c r="KD7" s="230"/>
      <c r="KE7" s="230"/>
      <c r="KF7" s="230"/>
      <c r="KG7" s="230"/>
      <c r="KH7" s="230"/>
      <c r="KI7" s="230"/>
      <c r="KJ7" s="230"/>
      <c r="KK7" s="230"/>
      <c r="KL7" s="230"/>
      <c r="KM7" s="230"/>
      <c r="KN7" s="230"/>
      <c r="KO7" s="230"/>
      <c r="KP7" s="230"/>
      <c r="KQ7" s="230"/>
      <c r="KR7" s="230"/>
      <c r="KS7" s="230"/>
      <c r="KT7" s="230"/>
      <c r="KU7" s="230"/>
      <c r="KV7" s="230"/>
      <c r="KW7" s="230"/>
      <c r="KX7" s="230"/>
      <c r="KY7" s="230"/>
      <c r="KZ7" s="230"/>
      <c r="LA7" s="230"/>
      <c r="LB7" s="230"/>
      <c r="LC7" s="230"/>
      <c r="LD7" s="230"/>
      <c r="LE7" s="230"/>
      <c r="LF7" s="230"/>
      <c r="LG7" s="230"/>
      <c r="LH7" s="230"/>
      <c r="LI7" s="230"/>
      <c r="LJ7" s="230"/>
      <c r="LK7" s="230"/>
      <c r="LL7" s="230"/>
      <c r="LM7" s="230"/>
      <c r="LN7" s="230"/>
      <c r="LO7" s="230"/>
      <c r="LP7" s="230"/>
      <c r="LQ7" s="230"/>
      <c r="LR7" s="230"/>
      <c r="LS7" s="230"/>
      <c r="LT7" s="230"/>
      <c r="LU7" s="230"/>
      <c r="LV7" s="230"/>
      <c r="LW7" s="230"/>
      <c r="LX7" s="230"/>
      <c r="LY7" s="230"/>
      <c r="LZ7" s="230"/>
      <c r="MA7" s="230"/>
      <c r="MB7" s="230"/>
      <c r="MC7" s="230"/>
      <c r="MD7" s="230"/>
      <c r="ME7" s="230"/>
      <c r="MF7" s="230"/>
      <c r="MG7" s="230"/>
      <c r="MH7" s="230"/>
      <c r="MI7" s="230"/>
      <c r="MJ7" s="230"/>
      <c r="MK7" s="230"/>
      <c r="ML7" s="230"/>
      <c r="MM7" s="230"/>
      <c r="MN7" s="230"/>
      <c r="MO7" s="230"/>
      <c r="MP7" s="230"/>
      <c r="MQ7" s="230"/>
      <c r="MR7" s="230"/>
      <c r="MS7" s="230"/>
    </row>
    <row r="8" spans="1:357" ht="30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</row>
    <row r="9" spans="1:357" ht="15" customHeight="1">
      <c r="A9" s="230"/>
      <c r="B9" s="230"/>
      <c r="C9" s="635" t="s">
        <v>710</v>
      </c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7"/>
      <c r="P9" s="635" t="s">
        <v>175</v>
      </c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7"/>
      <c r="AC9" s="641" t="s">
        <v>176</v>
      </c>
      <c r="AD9" s="642"/>
      <c r="AE9" s="642"/>
      <c r="AF9" s="642"/>
      <c r="AG9" s="642"/>
      <c r="AH9" s="642"/>
      <c r="AI9" s="642"/>
      <c r="AJ9" s="642"/>
      <c r="AK9" s="642"/>
      <c r="AL9" s="642"/>
      <c r="AM9" s="642"/>
      <c r="AN9" s="642"/>
      <c r="AO9" s="643"/>
      <c r="AP9" s="641" t="s">
        <v>711</v>
      </c>
      <c r="AQ9" s="642"/>
      <c r="AR9" s="642"/>
      <c r="AS9" s="642"/>
      <c r="AT9" s="642"/>
      <c r="AU9" s="642"/>
      <c r="AV9" s="642"/>
      <c r="AW9" s="642"/>
      <c r="AX9" s="642"/>
      <c r="AY9" s="642"/>
      <c r="AZ9" s="642"/>
      <c r="BA9" s="642"/>
      <c r="BB9" s="643"/>
      <c r="BC9" s="647" t="s">
        <v>712</v>
      </c>
      <c r="BD9" s="648"/>
      <c r="BE9" s="648"/>
      <c r="BF9" s="648"/>
      <c r="BG9" s="648"/>
      <c r="BH9" s="648"/>
      <c r="BI9" s="648"/>
      <c r="BJ9" s="648"/>
      <c r="BK9" s="648"/>
      <c r="BL9" s="648"/>
      <c r="BM9" s="648"/>
      <c r="BN9" s="648"/>
      <c r="BO9" s="648"/>
      <c r="BP9" s="648"/>
      <c r="BQ9" s="648"/>
      <c r="BR9" s="648"/>
      <c r="BS9" s="648"/>
      <c r="BT9" s="648"/>
      <c r="BU9" s="648"/>
      <c r="BV9" s="648"/>
      <c r="BW9" s="648"/>
      <c r="BX9" s="648"/>
      <c r="BY9" s="648"/>
      <c r="BZ9" s="648"/>
      <c r="CA9" s="648"/>
      <c r="CB9" s="648"/>
      <c r="CC9" s="648"/>
      <c r="CD9" s="648"/>
      <c r="CE9" s="648"/>
      <c r="CF9" s="648"/>
      <c r="CG9" s="648"/>
      <c r="CH9" s="648"/>
      <c r="CI9" s="648"/>
      <c r="CJ9" s="648"/>
      <c r="CK9" s="648"/>
      <c r="CL9" s="648"/>
      <c r="CM9" s="648"/>
      <c r="CN9" s="648"/>
      <c r="CO9" s="648"/>
      <c r="CP9" s="648"/>
      <c r="CQ9" s="648"/>
      <c r="CR9" s="648"/>
      <c r="CS9" s="648"/>
      <c r="CT9" s="648"/>
      <c r="CU9" s="648"/>
      <c r="CV9" s="648"/>
      <c r="CW9" s="648"/>
      <c r="CX9" s="648"/>
      <c r="CY9" s="648"/>
      <c r="CZ9" s="648"/>
      <c r="DA9" s="648"/>
      <c r="DB9" s="648"/>
      <c r="DC9" s="648"/>
      <c r="DD9" s="648"/>
      <c r="DE9" s="648"/>
      <c r="DF9" s="648"/>
      <c r="DG9" s="648"/>
      <c r="DH9" s="648"/>
      <c r="DI9" s="648"/>
      <c r="DJ9" s="648"/>
      <c r="DK9" s="648"/>
      <c r="DL9" s="648"/>
      <c r="DM9" s="648"/>
      <c r="DN9" s="648"/>
      <c r="DO9" s="648"/>
      <c r="DP9" s="648"/>
      <c r="DQ9" s="648"/>
      <c r="DR9" s="648"/>
      <c r="DS9" s="648"/>
      <c r="DT9" s="648"/>
      <c r="DU9" s="648"/>
      <c r="DV9" s="648"/>
      <c r="DW9" s="648"/>
      <c r="DX9" s="648"/>
      <c r="DY9" s="648"/>
      <c r="DZ9" s="648"/>
      <c r="EA9" s="648"/>
      <c r="EB9" s="648"/>
      <c r="EC9" s="648"/>
      <c r="ED9" s="648"/>
      <c r="EE9" s="648"/>
      <c r="EF9" s="648"/>
      <c r="EG9" s="648"/>
      <c r="EH9" s="648"/>
      <c r="EI9" s="648"/>
      <c r="EJ9" s="648"/>
      <c r="EK9" s="648"/>
      <c r="EL9" s="648"/>
      <c r="EM9" s="648"/>
      <c r="EN9" s="648"/>
      <c r="EO9" s="648"/>
      <c r="EP9" s="648"/>
      <c r="EQ9" s="648"/>
      <c r="ER9" s="648"/>
      <c r="ES9" s="648"/>
      <c r="ET9" s="648"/>
      <c r="EU9" s="648"/>
      <c r="EV9" s="648"/>
      <c r="EW9" s="648"/>
      <c r="EX9" s="648"/>
      <c r="EY9" s="648"/>
      <c r="EZ9" s="648"/>
      <c r="FA9" s="648"/>
      <c r="FB9" s="648"/>
      <c r="FC9" s="648"/>
      <c r="FD9" s="648"/>
      <c r="FE9" s="648"/>
      <c r="FF9" s="648"/>
      <c r="FG9" s="648"/>
      <c r="FH9" s="648"/>
      <c r="FI9" s="648"/>
      <c r="FJ9" s="648"/>
      <c r="FK9" s="648"/>
      <c r="FL9" s="648"/>
      <c r="FM9" s="648"/>
      <c r="FN9" s="648"/>
      <c r="FO9" s="649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  <c r="IV9" s="233"/>
      <c r="IW9" s="233"/>
      <c r="IX9" s="233"/>
      <c r="IY9" s="233"/>
      <c r="IZ9" s="233"/>
      <c r="JA9" s="233"/>
      <c r="JB9" s="233"/>
      <c r="JC9" s="233"/>
      <c r="JD9" s="233"/>
      <c r="JE9" s="233"/>
      <c r="JF9" s="233"/>
      <c r="JG9" s="233"/>
      <c r="JH9" s="233"/>
      <c r="JI9" s="233"/>
      <c r="JJ9" s="233"/>
      <c r="JK9" s="233"/>
      <c r="JL9" s="233"/>
      <c r="JM9" s="233"/>
      <c r="JN9" s="233"/>
      <c r="JO9" s="233"/>
      <c r="JP9" s="233"/>
      <c r="JQ9" s="233"/>
      <c r="JR9" s="233"/>
      <c r="JS9" s="233"/>
      <c r="JT9" s="233"/>
      <c r="JU9" s="233"/>
      <c r="JV9" s="233"/>
      <c r="JW9" s="233"/>
      <c r="JX9" s="233"/>
      <c r="JY9" s="233"/>
      <c r="JZ9" s="233"/>
      <c r="KA9" s="233"/>
      <c r="KB9" s="233"/>
      <c r="KC9" s="233"/>
      <c r="KD9" s="233"/>
      <c r="KE9" s="233"/>
      <c r="KF9" s="233"/>
      <c r="KG9" s="233"/>
      <c r="KH9" s="233"/>
      <c r="KI9" s="233"/>
      <c r="KJ9" s="233"/>
      <c r="KK9" s="233"/>
      <c r="KL9" s="233"/>
      <c r="KM9" s="233"/>
      <c r="KN9" s="233"/>
      <c r="KO9" s="233"/>
      <c r="KP9" s="233"/>
      <c r="KQ9" s="233"/>
      <c r="KR9" s="233"/>
      <c r="KS9" s="233"/>
      <c r="KT9" s="233"/>
      <c r="KU9" s="233"/>
      <c r="KV9" s="233"/>
      <c r="KW9" s="233"/>
      <c r="KX9" s="233"/>
      <c r="KY9" s="233"/>
      <c r="KZ9" s="233"/>
      <c r="LA9" s="233"/>
      <c r="LB9" s="233"/>
      <c r="LC9" s="233"/>
      <c r="LD9" s="233"/>
      <c r="LE9" s="233"/>
      <c r="LF9" s="233"/>
      <c r="LG9" s="233"/>
      <c r="LH9" s="233"/>
      <c r="LI9" s="233"/>
      <c r="LJ9" s="233"/>
      <c r="LK9" s="233"/>
      <c r="LL9" s="233"/>
      <c r="LM9" s="233"/>
      <c r="LN9" s="233"/>
      <c r="LO9" s="233"/>
      <c r="LP9" s="233"/>
      <c r="LQ9" s="233"/>
      <c r="LR9" s="233"/>
      <c r="LS9" s="233"/>
      <c r="LT9" s="233"/>
      <c r="LU9" s="233"/>
      <c r="LV9" s="233"/>
      <c r="LW9" s="233"/>
      <c r="LX9" s="233"/>
      <c r="LY9" s="233"/>
      <c r="LZ9" s="233"/>
      <c r="MA9" s="233"/>
      <c r="MB9" s="233"/>
      <c r="MC9" s="233"/>
      <c r="MD9" s="233"/>
      <c r="ME9" s="233"/>
      <c r="MF9" s="233"/>
      <c r="MG9" s="233"/>
      <c r="MH9" s="233"/>
      <c r="MI9" s="233"/>
      <c r="MJ9" s="233"/>
      <c r="MK9" s="233"/>
      <c r="ML9" s="233"/>
      <c r="MM9" s="233"/>
      <c r="MN9" s="233"/>
      <c r="MO9" s="233"/>
      <c r="MP9" s="233"/>
      <c r="MQ9" s="233"/>
      <c r="MR9" s="233"/>
      <c r="MS9" s="233"/>
    </row>
    <row r="10" spans="1:357" ht="15" customHeight="1">
      <c r="A10" s="230"/>
      <c r="B10" s="230"/>
      <c r="C10" s="638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40"/>
      <c r="P10" s="638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40"/>
      <c r="AC10" s="644"/>
      <c r="AD10" s="645"/>
      <c r="AE10" s="645"/>
      <c r="AF10" s="645"/>
      <c r="AG10" s="645"/>
      <c r="AH10" s="645"/>
      <c r="AI10" s="645"/>
      <c r="AJ10" s="645"/>
      <c r="AK10" s="645"/>
      <c r="AL10" s="645"/>
      <c r="AM10" s="645"/>
      <c r="AN10" s="645"/>
      <c r="AO10" s="646"/>
      <c r="AP10" s="644"/>
      <c r="AQ10" s="645"/>
      <c r="AR10" s="645"/>
      <c r="AS10" s="645"/>
      <c r="AT10" s="645"/>
      <c r="AU10" s="645"/>
      <c r="AV10" s="645"/>
      <c r="AW10" s="645"/>
      <c r="AX10" s="645"/>
      <c r="AY10" s="645"/>
      <c r="AZ10" s="645"/>
      <c r="BA10" s="645"/>
      <c r="BB10" s="646"/>
      <c r="BC10" s="650" t="s">
        <v>713</v>
      </c>
      <c r="BD10" s="651"/>
      <c r="BE10" s="633"/>
      <c r="BF10" s="633"/>
      <c r="BG10" s="633"/>
      <c r="BH10" s="633"/>
      <c r="BI10" s="633"/>
      <c r="BJ10" s="633"/>
      <c r="BK10" s="633"/>
      <c r="BL10" s="633"/>
      <c r="BM10" s="633"/>
      <c r="BN10" s="633"/>
      <c r="BO10" s="634"/>
      <c r="BP10" s="638" t="s">
        <v>714</v>
      </c>
      <c r="BQ10" s="639"/>
      <c r="BR10" s="639"/>
      <c r="BS10" s="639"/>
      <c r="BT10" s="639"/>
      <c r="BU10" s="639"/>
      <c r="BV10" s="639"/>
      <c r="BW10" s="639"/>
      <c r="BX10" s="639"/>
      <c r="BY10" s="639"/>
      <c r="BZ10" s="639"/>
      <c r="CA10" s="639"/>
      <c r="CB10" s="640"/>
      <c r="CC10" s="638" t="s">
        <v>715</v>
      </c>
      <c r="CD10" s="639"/>
      <c r="CE10" s="639"/>
      <c r="CF10" s="639"/>
      <c r="CG10" s="639"/>
      <c r="CH10" s="639"/>
      <c r="CI10" s="639"/>
      <c r="CJ10" s="639"/>
      <c r="CK10" s="639"/>
      <c r="CL10" s="639"/>
      <c r="CM10" s="639"/>
      <c r="CN10" s="639"/>
      <c r="CO10" s="640"/>
      <c r="CP10" s="638" t="s">
        <v>716</v>
      </c>
      <c r="CQ10" s="639"/>
      <c r="CR10" s="639"/>
      <c r="CS10" s="639"/>
      <c r="CT10" s="639"/>
      <c r="CU10" s="639"/>
      <c r="CV10" s="639"/>
      <c r="CW10" s="639"/>
      <c r="CX10" s="639"/>
      <c r="CY10" s="639"/>
      <c r="CZ10" s="639"/>
      <c r="DA10" s="639"/>
      <c r="DB10" s="640"/>
      <c r="DC10" s="652" t="s">
        <v>717</v>
      </c>
      <c r="DD10" s="653"/>
      <c r="DE10" s="653"/>
      <c r="DF10" s="653"/>
      <c r="DG10" s="653"/>
      <c r="DH10" s="653"/>
      <c r="DI10" s="653"/>
      <c r="DJ10" s="653"/>
      <c r="DK10" s="653"/>
      <c r="DL10" s="653"/>
      <c r="DM10" s="653"/>
      <c r="DN10" s="653"/>
      <c r="DO10" s="654"/>
      <c r="DP10" s="632" t="s">
        <v>718</v>
      </c>
      <c r="DQ10" s="633"/>
      <c r="DR10" s="633"/>
      <c r="DS10" s="633"/>
      <c r="DT10" s="633"/>
      <c r="DU10" s="633"/>
      <c r="DV10" s="633"/>
      <c r="DW10" s="633"/>
      <c r="DX10" s="633"/>
      <c r="DY10" s="633"/>
      <c r="DZ10" s="633"/>
      <c r="EA10" s="633"/>
      <c r="EB10" s="634"/>
      <c r="EC10" s="632" t="s">
        <v>719</v>
      </c>
      <c r="ED10" s="633"/>
      <c r="EE10" s="633"/>
      <c r="EF10" s="633"/>
      <c r="EG10" s="633"/>
      <c r="EH10" s="633"/>
      <c r="EI10" s="633"/>
      <c r="EJ10" s="633"/>
      <c r="EK10" s="633"/>
      <c r="EL10" s="633"/>
      <c r="EM10" s="633"/>
      <c r="EN10" s="633"/>
      <c r="EO10" s="634"/>
      <c r="EP10" s="632" t="s">
        <v>720</v>
      </c>
      <c r="EQ10" s="633"/>
      <c r="ER10" s="633"/>
      <c r="ES10" s="633"/>
      <c r="ET10" s="633"/>
      <c r="EU10" s="633"/>
      <c r="EV10" s="633"/>
      <c r="EW10" s="633"/>
      <c r="EX10" s="633"/>
      <c r="EY10" s="633"/>
      <c r="EZ10" s="633"/>
      <c r="FA10" s="633"/>
      <c r="FB10" s="634"/>
      <c r="FC10" s="436"/>
      <c r="FD10" s="437"/>
      <c r="FE10" s="437"/>
      <c r="FF10" s="437"/>
      <c r="FG10" s="437"/>
      <c r="FH10" s="437"/>
      <c r="FI10" s="437"/>
      <c r="FJ10" s="437"/>
      <c r="FK10" s="437"/>
      <c r="FL10" s="437"/>
      <c r="FM10" s="437"/>
      <c r="FN10" s="437"/>
      <c r="FO10" s="438"/>
    </row>
    <row r="11" spans="1:357" ht="30" customHeight="1">
      <c r="A11" s="230"/>
      <c r="B11" s="230"/>
      <c r="C11" s="616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8"/>
      <c r="P11" s="616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8"/>
      <c r="AC11" s="616"/>
      <c r="AD11" s="617"/>
      <c r="AE11" s="617"/>
      <c r="AF11" s="617"/>
      <c r="AG11" s="617"/>
      <c r="AH11" s="617"/>
      <c r="AI11" s="617"/>
      <c r="AJ11" s="617"/>
      <c r="AK11" s="617"/>
      <c r="AL11" s="617"/>
      <c r="AM11" s="617"/>
      <c r="AN11" s="617"/>
      <c r="AO11" s="618"/>
      <c r="AP11" s="616"/>
      <c r="AQ11" s="617"/>
      <c r="AR11" s="617"/>
      <c r="AS11" s="617"/>
      <c r="AT11" s="617"/>
      <c r="AU11" s="617"/>
      <c r="AV11" s="617"/>
      <c r="AW11" s="617"/>
      <c r="AX11" s="617"/>
      <c r="AY11" s="617"/>
      <c r="AZ11" s="617"/>
      <c r="BA11" s="617"/>
      <c r="BB11" s="618"/>
      <c r="BC11" s="616"/>
      <c r="BD11" s="617"/>
      <c r="BE11" s="617"/>
      <c r="BF11" s="617"/>
      <c r="BG11" s="617"/>
      <c r="BH11" s="617"/>
      <c r="BI11" s="617"/>
      <c r="BJ11" s="617"/>
      <c r="BK11" s="617"/>
      <c r="BL11" s="617"/>
      <c r="BM11" s="617"/>
      <c r="BN11" s="617"/>
      <c r="BO11" s="618"/>
      <c r="BP11" s="616"/>
      <c r="BQ11" s="617"/>
      <c r="BR11" s="617"/>
      <c r="BS11" s="617"/>
      <c r="BT11" s="617"/>
      <c r="BU11" s="617"/>
      <c r="BV11" s="617"/>
      <c r="BW11" s="617"/>
      <c r="BX11" s="617"/>
      <c r="BY11" s="617"/>
      <c r="BZ11" s="617"/>
      <c r="CA11" s="617"/>
      <c r="CB11" s="618"/>
      <c r="CC11" s="616"/>
      <c r="CD11" s="617"/>
      <c r="CE11" s="617"/>
      <c r="CF11" s="617"/>
      <c r="CG11" s="617"/>
      <c r="CH11" s="617"/>
      <c r="CI11" s="617"/>
      <c r="CJ11" s="617"/>
      <c r="CK11" s="617"/>
      <c r="CL11" s="617"/>
      <c r="CM11" s="617"/>
      <c r="CN11" s="617"/>
      <c r="CO11" s="618"/>
      <c r="CP11" s="616"/>
      <c r="CQ11" s="617"/>
      <c r="CR11" s="617"/>
      <c r="CS11" s="617"/>
      <c r="CT11" s="617"/>
      <c r="CU11" s="617"/>
      <c r="CV11" s="617"/>
      <c r="CW11" s="617"/>
      <c r="CX11" s="617"/>
      <c r="CY11" s="617"/>
      <c r="CZ11" s="617"/>
      <c r="DA11" s="617"/>
      <c r="DB11" s="618"/>
      <c r="DC11" s="616"/>
      <c r="DD11" s="617"/>
      <c r="DE11" s="617"/>
      <c r="DF11" s="617"/>
      <c r="DG11" s="617"/>
      <c r="DH11" s="617"/>
      <c r="DI11" s="617"/>
      <c r="DJ11" s="617"/>
      <c r="DK11" s="617"/>
      <c r="DL11" s="617"/>
      <c r="DM11" s="617"/>
      <c r="DN11" s="617"/>
      <c r="DO11" s="618"/>
      <c r="DP11" s="616"/>
      <c r="DQ11" s="617"/>
      <c r="DR11" s="617"/>
      <c r="DS11" s="617"/>
      <c r="DT11" s="617"/>
      <c r="DU11" s="617"/>
      <c r="DV11" s="617"/>
      <c r="DW11" s="617"/>
      <c r="DX11" s="617"/>
      <c r="DY11" s="617"/>
      <c r="DZ11" s="617"/>
      <c r="EA11" s="617"/>
      <c r="EB11" s="618"/>
      <c r="EC11" s="616"/>
      <c r="ED11" s="617"/>
      <c r="EE11" s="617"/>
      <c r="EF11" s="617"/>
      <c r="EG11" s="617"/>
      <c r="EH11" s="617"/>
      <c r="EI11" s="617"/>
      <c r="EJ11" s="617"/>
      <c r="EK11" s="617"/>
      <c r="EL11" s="617"/>
      <c r="EM11" s="617"/>
      <c r="EN11" s="617"/>
      <c r="EO11" s="618"/>
      <c r="EP11" s="616"/>
      <c r="EQ11" s="617"/>
      <c r="ER11" s="617"/>
      <c r="ES11" s="617"/>
      <c r="ET11" s="617"/>
      <c r="EU11" s="617"/>
      <c r="EV11" s="617"/>
      <c r="EW11" s="617"/>
      <c r="EX11" s="617"/>
      <c r="EY11" s="617"/>
      <c r="EZ11" s="617"/>
      <c r="FA11" s="617"/>
      <c r="FB11" s="618"/>
      <c r="FC11" s="622"/>
      <c r="FD11" s="623"/>
      <c r="FE11" s="623"/>
      <c r="FF11" s="623"/>
      <c r="FG11" s="623"/>
      <c r="FH11" s="623"/>
      <c r="FI11" s="623"/>
      <c r="FJ11" s="623"/>
      <c r="FK11" s="623"/>
      <c r="FL11" s="623"/>
      <c r="FM11" s="623"/>
      <c r="FN11" s="623"/>
      <c r="FO11" s="624"/>
      <c r="FQ11" s="230" t="str">
        <f>IF(C11="","","不補"&amp;C11&amp;"，")</f>
        <v/>
      </c>
      <c r="FR11" s="230" t="str">
        <f>IF(P11="","","家"&amp;P11&amp;"，")</f>
        <v/>
      </c>
      <c r="FS11" s="230" t="str">
        <f>IF(AC11="","","司"&amp;AC11&amp;"，")</f>
        <v/>
      </c>
      <c r="FT11" s="230" t="str">
        <f>IF(AP11="","","R"&amp;AP11&amp;"，")</f>
        <v/>
      </c>
      <c r="FU11" s="230" t="str">
        <f>IF(BC11="","","技総"&amp;BC11&amp;"，")</f>
        <v/>
      </c>
      <c r="FV11" s="230" t="str">
        <f>IF(BP11="","","技建"&amp;BP11&amp;"，")</f>
        <v/>
      </c>
      <c r="FW11" s="230" t="str">
        <f>IF(CC11="","","技農"&amp;CC11&amp;"，")</f>
        <v/>
      </c>
      <c r="FX11" s="230" t="str">
        <f>IF(CP11="","","技森"&amp;CP11&amp;"，")</f>
        <v/>
      </c>
      <c r="FY11" s="230" t="str">
        <f>IF(DC11="","","技水"&amp;DC11&amp;"，")</f>
        <v/>
      </c>
      <c r="FZ11" s="230" t="str">
        <f>IF(DP11="","","技電"&amp;DP11&amp;"，")</f>
        <v/>
      </c>
      <c r="GA11" s="230" t="str">
        <f>IF(EC11="","","技機"&amp;EC11&amp;"，")</f>
        <v/>
      </c>
      <c r="GB11" s="230" t="str">
        <f>IF(EP11="","","技地"&amp;EP11&amp;"，")</f>
        <v/>
      </c>
      <c r="GC11" s="230" t="str">
        <f>IF(FC11="","",FC11)</f>
        <v/>
      </c>
      <c r="GD11" s="230" t="str">
        <f>CONCATENATE(FQ11,FR11,FS11,FT11,FU11,FV11,FW11,FX11,FY11,FZ11,GA11,GB11)</f>
        <v/>
      </c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  <c r="IS11" s="230"/>
      <c r="IT11" s="230"/>
      <c r="IU11" s="230"/>
      <c r="IV11" s="230"/>
      <c r="IW11" s="230"/>
      <c r="IX11" s="230"/>
      <c r="IY11" s="230"/>
      <c r="IZ11" s="230"/>
      <c r="JA11" s="230"/>
      <c r="JB11" s="230"/>
      <c r="JC11" s="230"/>
      <c r="JD11" s="230"/>
      <c r="JE11" s="230"/>
      <c r="JF11" s="230"/>
      <c r="JG11" s="230"/>
      <c r="JH11" s="230"/>
      <c r="JI11" s="230"/>
      <c r="JJ11" s="230"/>
      <c r="JK11" s="230"/>
      <c r="JL11" s="230"/>
      <c r="JM11" s="230"/>
      <c r="JN11" s="230"/>
      <c r="JO11" s="230"/>
      <c r="JP11" s="230"/>
      <c r="JQ11" s="230"/>
      <c r="JR11" s="230"/>
      <c r="JS11" s="230"/>
      <c r="JT11" s="230"/>
      <c r="JU11" s="230"/>
      <c r="JV11" s="230"/>
      <c r="JW11" s="230"/>
      <c r="JX11" s="230"/>
      <c r="JY11" s="230"/>
      <c r="JZ11" s="230"/>
      <c r="KA11" s="230"/>
      <c r="KB11" s="230"/>
      <c r="KC11" s="230"/>
      <c r="KD11" s="230"/>
      <c r="KE11" s="230"/>
      <c r="KF11" s="230"/>
      <c r="KG11" s="230"/>
      <c r="KH11" s="230"/>
      <c r="KI11" s="230"/>
      <c r="KJ11" s="230"/>
      <c r="KK11" s="230"/>
      <c r="KL11" s="230"/>
      <c r="KM11" s="230"/>
      <c r="KN11" s="230"/>
      <c r="KO11" s="230"/>
      <c r="KP11" s="230"/>
      <c r="KQ11" s="230"/>
      <c r="KR11" s="230"/>
      <c r="KS11" s="230"/>
      <c r="KT11" s="230"/>
      <c r="KU11" s="230"/>
      <c r="KV11" s="230"/>
      <c r="KW11" s="230"/>
      <c r="KX11" s="230"/>
      <c r="KY11" s="230"/>
      <c r="KZ11" s="230"/>
      <c r="LA11" s="230"/>
      <c r="LB11" s="230"/>
      <c r="LC11" s="230"/>
      <c r="LD11" s="230"/>
      <c r="LE11" s="230"/>
      <c r="LF11" s="230"/>
      <c r="LG11" s="230"/>
      <c r="LH11" s="230"/>
      <c r="LI11" s="230"/>
      <c r="LJ11" s="230"/>
      <c r="LK11" s="230"/>
      <c r="LL11" s="230"/>
      <c r="LM11" s="230"/>
      <c r="LN11" s="230"/>
      <c r="LO11" s="230"/>
      <c r="LP11" s="230"/>
      <c r="LQ11" s="230"/>
      <c r="LR11" s="230"/>
      <c r="LS11" s="230"/>
      <c r="LT11" s="230"/>
      <c r="LU11" s="230"/>
      <c r="LV11" s="230"/>
      <c r="LW11" s="230"/>
      <c r="LX11" s="230"/>
      <c r="LY11" s="230"/>
      <c r="LZ11" s="230"/>
      <c r="MA11" s="230"/>
      <c r="MB11" s="230"/>
      <c r="MC11" s="230"/>
      <c r="MD11" s="230"/>
      <c r="ME11" s="230"/>
      <c r="MF11" s="230"/>
      <c r="MG11" s="230"/>
      <c r="MH11" s="230"/>
      <c r="MI11" s="230"/>
      <c r="MJ11" s="230"/>
      <c r="MK11" s="230"/>
      <c r="ML11" s="230"/>
      <c r="MM11" s="230"/>
      <c r="MN11" s="230"/>
      <c r="MO11" s="230"/>
      <c r="MP11" s="230"/>
      <c r="MQ11" s="230"/>
      <c r="MR11" s="230"/>
      <c r="MS11" s="230"/>
    </row>
    <row r="12" spans="1:357" ht="30" customHeight="1">
      <c r="A12" s="230"/>
      <c r="B12" s="230"/>
      <c r="C12" s="234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GD12" s="230" t="str">
        <f>CONCATENATE(GD7,GD11)</f>
        <v/>
      </c>
    </row>
    <row r="13" spans="1:357" ht="30" customHeight="1">
      <c r="A13" s="70"/>
      <c r="B13" s="70"/>
      <c r="C13" s="628"/>
      <c r="D13" s="629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1"/>
      <c r="P13" s="628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1"/>
      <c r="AC13" s="559"/>
      <c r="AD13" s="560"/>
      <c r="AE13" s="560"/>
      <c r="AF13" s="560"/>
      <c r="AG13" s="560"/>
      <c r="AH13" s="560"/>
      <c r="AI13" s="560"/>
      <c r="AJ13" s="560"/>
      <c r="AK13" s="560"/>
      <c r="AL13" s="560"/>
      <c r="AM13" s="560"/>
      <c r="AN13" s="560"/>
      <c r="AO13" s="561"/>
      <c r="AP13" s="559"/>
      <c r="AQ13" s="560"/>
      <c r="AR13" s="560"/>
      <c r="AS13" s="560"/>
      <c r="AT13" s="560"/>
      <c r="AU13" s="560"/>
      <c r="AV13" s="560"/>
      <c r="AW13" s="560"/>
      <c r="AX13" s="560"/>
      <c r="AY13" s="560"/>
      <c r="AZ13" s="560"/>
      <c r="BA13" s="560"/>
      <c r="BB13" s="561"/>
      <c r="BC13" s="559"/>
      <c r="BD13" s="560"/>
      <c r="BE13" s="560"/>
      <c r="BF13" s="560"/>
      <c r="BG13" s="560"/>
      <c r="BH13" s="560"/>
      <c r="BI13" s="560"/>
      <c r="BJ13" s="560"/>
      <c r="BK13" s="560"/>
      <c r="BL13" s="560"/>
      <c r="BM13" s="560"/>
      <c r="BN13" s="560"/>
      <c r="BO13" s="561"/>
      <c r="BP13" s="625"/>
      <c r="BQ13" s="630"/>
      <c r="BR13" s="626"/>
      <c r="BS13" s="626"/>
      <c r="BT13" s="626"/>
      <c r="BU13" s="626"/>
      <c r="BV13" s="626"/>
      <c r="BW13" s="626"/>
      <c r="BX13" s="626"/>
      <c r="BY13" s="626"/>
      <c r="BZ13" s="626"/>
      <c r="CA13" s="626"/>
      <c r="CB13" s="627"/>
      <c r="CC13" s="631"/>
      <c r="CD13" s="573"/>
      <c r="CE13" s="573"/>
      <c r="CF13" s="573"/>
      <c r="CG13" s="573"/>
      <c r="CH13" s="573"/>
      <c r="CI13" s="573"/>
      <c r="CJ13" s="573"/>
      <c r="CK13" s="573"/>
      <c r="CL13" s="573"/>
      <c r="CM13" s="573"/>
      <c r="CN13" s="573"/>
      <c r="CO13" s="574"/>
      <c r="CP13" s="631"/>
      <c r="CQ13" s="573"/>
      <c r="CR13" s="573"/>
      <c r="CS13" s="573"/>
      <c r="CT13" s="573"/>
      <c r="CU13" s="573"/>
      <c r="CV13" s="573"/>
      <c r="CW13" s="573"/>
      <c r="CX13" s="573"/>
      <c r="CY13" s="573"/>
      <c r="CZ13" s="573"/>
      <c r="DA13" s="573"/>
      <c r="DB13" s="574"/>
      <c r="DC13" s="559"/>
      <c r="DD13" s="560"/>
      <c r="DE13" s="560"/>
      <c r="DF13" s="560"/>
      <c r="DG13" s="560"/>
      <c r="DH13" s="560"/>
      <c r="DI13" s="560"/>
      <c r="DJ13" s="560"/>
      <c r="DK13" s="560"/>
      <c r="DL13" s="560"/>
      <c r="DM13" s="560"/>
      <c r="DN13" s="560"/>
      <c r="DO13" s="561"/>
      <c r="DP13" s="559"/>
      <c r="DQ13" s="560"/>
      <c r="DR13" s="560"/>
      <c r="DS13" s="560"/>
      <c r="DT13" s="560"/>
      <c r="DU13" s="560"/>
      <c r="DV13" s="560"/>
      <c r="DW13" s="560"/>
      <c r="DX13" s="560"/>
      <c r="DY13" s="560"/>
      <c r="DZ13" s="560"/>
      <c r="EA13" s="560"/>
      <c r="EB13" s="561"/>
      <c r="EC13" s="559"/>
      <c r="ED13" s="560"/>
      <c r="EE13" s="560"/>
      <c r="EF13" s="560"/>
      <c r="EG13" s="560"/>
      <c r="EH13" s="560"/>
      <c r="EI13" s="560"/>
      <c r="EJ13" s="560"/>
      <c r="EK13" s="560"/>
      <c r="EL13" s="560"/>
      <c r="EM13" s="560"/>
      <c r="EN13" s="560"/>
      <c r="EO13" s="561"/>
      <c r="EP13" s="625"/>
      <c r="EQ13" s="626"/>
      <c r="ER13" s="626"/>
      <c r="ES13" s="626"/>
      <c r="ET13" s="626"/>
      <c r="EU13" s="626"/>
      <c r="EV13" s="626"/>
      <c r="EW13" s="626"/>
      <c r="EX13" s="626"/>
      <c r="EY13" s="626"/>
      <c r="EZ13" s="626"/>
      <c r="FA13" s="626"/>
      <c r="FB13" s="627"/>
      <c r="FC13" s="559"/>
      <c r="FD13" s="560"/>
      <c r="FE13" s="560"/>
      <c r="FF13" s="560"/>
      <c r="FG13" s="560"/>
      <c r="FH13" s="560"/>
      <c r="FI13" s="560"/>
      <c r="FJ13" s="560"/>
      <c r="FK13" s="560"/>
      <c r="FL13" s="560"/>
      <c r="FM13" s="560"/>
      <c r="FN13" s="560"/>
      <c r="FO13" s="561"/>
    </row>
    <row r="14" spans="1:357" ht="30" customHeight="1">
      <c r="A14" s="70"/>
      <c r="B14" s="70"/>
      <c r="C14" s="622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4"/>
      <c r="P14" s="622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4"/>
      <c r="AC14" s="622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4"/>
      <c r="AP14" s="622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623"/>
      <c r="BB14" s="624"/>
      <c r="BC14" s="622"/>
      <c r="BD14" s="623"/>
      <c r="BE14" s="623"/>
      <c r="BF14" s="623"/>
      <c r="BG14" s="623"/>
      <c r="BH14" s="623"/>
      <c r="BI14" s="623"/>
      <c r="BJ14" s="623"/>
      <c r="BK14" s="623"/>
      <c r="BL14" s="623"/>
      <c r="BM14" s="623"/>
      <c r="BN14" s="623"/>
      <c r="BO14" s="624"/>
      <c r="BP14" s="622"/>
      <c r="BQ14" s="623"/>
      <c r="BR14" s="623"/>
      <c r="BS14" s="623"/>
      <c r="BT14" s="623"/>
      <c r="BU14" s="623"/>
      <c r="BV14" s="623"/>
      <c r="BW14" s="623"/>
      <c r="BX14" s="623"/>
      <c r="BY14" s="623"/>
      <c r="BZ14" s="623"/>
      <c r="CA14" s="623"/>
      <c r="CB14" s="624"/>
      <c r="CC14" s="622"/>
      <c r="CD14" s="623"/>
      <c r="CE14" s="623"/>
      <c r="CF14" s="623"/>
      <c r="CG14" s="623"/>
      <c r="CH14" s="623"/>
      <c r="CI14" s="623"/>
      <c r="CJ14" s="623"/>
      <c r="CK14" s="623"/>
      <c r="CL14" s="623"/>
      <c r="CM14" s="623"/>
      <c r="CN14" s="623"/>
      <c r="CO14" s="624"/>
      <c r="CP14" s="622"/>
      <c r="CQ14" s="623"/>
      <c r="CR14" s="623"/>
      <c r="CS14" s="623"/>
      <c r="CT14" s="623"/>
      <c r="CU14" s="623"/>
      <c r="CV14" s="623"/>
      <c r="CW14" s="623"/>
      <c r="CX14" s="623"/>
      <c r="CY14" s="623"/>
      <c r="CZ14" s="623"/>
      <c r="DA14" s="623"/>
      <c r="DB14" s="624"/>
      <c r="DC14" s="622"/>
      <c r="DD14" s="623"/>
      <c r="DE14" s="623"/>
      <c r="DF14" s="623"/>
      <c r="DG14" s="623"/>
      <c r="DH14" s="623"/>
      <c r="DI14" s="623"/>
      <c r="DJ14" s="623"/>
      <c r="DK14" s="623"/>
      <c r="DL14" s="623"/>
      <c r="DM14" s="623"/>
      <c r="DN14" s="623"/>
      <c r="DO14" s="624"/>
      <c r="DP14" s="622"/>
      <c r="DQ14" s="623"/>
      <c r="DR14" s="623"/>
      <c r="DS14" s="623"/>
      <c r="DT14" s="623"/>
      <c r="DU14" s="623"/>
      <c r="DV14" s="623"/>
      <c r="DW14" s="623"/>
      <c r="DX14" s="623"/>
      <c r="DY14" s="623"/>
      <c r="DZ14" s="623"/>
      <c r="EA14" s="623"/>
      <c r="EB14" s="624"/>
      <c r="EC14" s="622"/>
      <c r="ED14" s="623"/>
      <c r="EE14" s="623"/>
      <c r="EF14" s="623"/>
      <c r="EG14" s="623"/>
      <c r="EH14" s="623"/>
      <c r="EI14" s="623"/>
      <c r="EJ14" s="623"/>
      <c r="EK14" s="623"/>
      <c r="EL14" s="623"/>
      <c r="EM14" s="623"/>
      <c r="EN14" s="623"/>
      <c r="EO14" s="624"/>
      <c r="EP14" s="622"/>
      <c r="EQ14" s="623"/>
      <c r="ER14" s="623"/>
      <c r="ES14" s="623"/>
      <c r="ET14" s="623"/>
      <c r="EU14" s="623"/>
      <c r="EV14" s="623"/>
      <c r="EW14" s="623"/>
      <c r="EX14" s="623"/>
      <c r="EY14" s="623"/>
      <c r="EZ14" s="623"/>
      <c r="FA14" s="623"/>
      <c r="FB14" s="624"/>
      <c r="FC14" s="622"/>
      <c r="FD14" s="623"/>
      <c r="FE14" s="623"/>
      <c r="FF14" s="623"/>
      <c r="FG14" s="623"/>
      <c r="FH14" s="623"/>
      <c r="FI14" s="623"/>
      <c r="FJ14" s="623"/>
      <c r="FK14" s="623"/>
      <c r="FL14" s="623"/>
      <c r="FM14" s="623"/>
      <c r="FN14" s="623"/>
      <c r="FO14" s="624"/>
    </row>
    <row r="15" spans="1:357" ht="30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</row>
    <row r="16" spans="1:357" ht="30" customHeight="1">
      <c r="A16" s="70"/>
      <c r="B16" s="70"/>
      <c r="C16" s="628"/>
      <c r="D16" s="629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1"/>
      <c r="P16" s="628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1"/>
      <c r="AC16" s="559"/>
      <c r="AD16" s="560"/>
      <c r="AE16" s="560"/>
      <c r="AF16" s="560"/>
      <c r="AG16" s="560"/>
      <c r="AH16" s="560"/>
      <c r="AI16" s="560"/>
      <c r="AJ16" s="560"/>
      <c r="AK16" s="560"/>
      <c r="AL16" s="560"/>
      <c r="AM16" s="560"/>
      <c r="AN16" s="560"/>
      <c r="AO16" s="561"/>
      <c r="AP16" s="559"/>
      <c r="AQ16" s="560"/>
      <c r="AR16" s="560"/>
      <c r="AS16" s="560"/>
      <c r="AT16" s="560"/>
      <c r="AU16" s="560"/>
      <c r="AV16" s="560"/>
      <c r="AW16" s="560"/>
      <c r="AX16" s="560"/>
      <c r="AY16" s="560"/>
      <c r="AZ16" s="560"/>
      <c r="BA16" s="560"/>
      <c r="BB16" s="561"/>
      <c r="BC16" s="559"/>
      <c r="BD16" s="560"/>
      <c r="BE16" s="560"/>
      <c r="BF16" s="560"/>
      <c r="BG16" s="560"/>
      <c r="BH16" s="560"/>
      <c r="BI16" s="560"/>
      <c r="BJ16" s="560"/>
      <c r="BK16" s="560"/>
      <c r="BL16" s="560"/>
      <c r="BM16" s="560"/>
      <c r="BN16" s="560"/>
      <c r="BO16" s="561"/>
      <c r="BP16" s="625"/>
      <c r="BQ16" s="630"/>
      <c r="BR16" s="626"/>
      <c r="BS16" s="626"/>
      <c r="BT16" s="626"/>
      <c r="BU16" s="626"/>
      <c r="BV16" s="626"/>
      <c r="BW16" s="626"/>
      <c r="BX16" s="626"/>
      <c r="BY16" s="626"/>
      <c r="BZ16" s="626"/>
      <c r="CA16" s="626"/>
      <c r="CB16" s="627"/>
      <c r="CC16" s="631"/>
      <c r="CD16" s="573"/>
      <c r="CE16" s="573"/>
      <c r="CF16" s="573"/>
      <c r="CG16" s="573"/>
      <c r="CH16" s="573"/>
      <c r="CI16" s="573"/>
      <c r="CJ16" s="573"/>
      <c r="CK16" s="573"/>
      <c r="CL16" s="573"/>
      <c r="CM16" s="573"/>
      <c r="CN16" s="573"/>
      <c r="CO16" s="574"/>
      <c r="CP16" s="631"/>
      <c r="CQ16" s="573"/>
      <c r="CR16" s="573"/>
      <c r="CS16" s="573"/>
      <c r="CT16" s="573"/>
      <c r="CU16" s="573"/>
      <c r="CV16" s="573"/>
      <c r="CW16" s="573"/>
      <c r="CX16" s="573"/>
      <c r="CY16" s="573"/>
      <c r="CZ16" s="573"/>
      <c r="DA16" s="573"/>
      <c r="DB16" s="574"/>
      <c r="DC16" s="559"/>
      <c r="DD16" s="560"/>
      <c r="DE16" s="560"/>
      <c r="DF16" s="560"/>
      <c r="DG16" s="560"/>
      <c r="DH16" s="560"/>
      <c r="DI16" s="560"/>
      <c r="DJ16" s="560"/>
      <c r="DK16" s="560"/>
      <c r="DL16" s="560"/>
      <c r="DM16" s="560"/>
      <c r="DN16" s="560"/>
      <c r="DO16" s="561"/>
      <c r="DP16" s="559"/>
      <c r="DQ16" s="560"/>
      <c r="DR16" s="560"/>
      <c r="DS16" s="560"/>
      <c r="DT16" s="560"/>
      <c r="DU16" s="560"/>
      <c r="DV16" s="560"/>
      <c r="DW16" s="560"/>
      <c r="DX16" s="560"/>
      <c r="DY16" s="560"/>
      <c r="DZ16" s="560"/>
      <c r="EA16" s="560"/>
      <c r="EB16" s="561"/>
      <c r="EC16" s="559"/>
      <c r="ED16" s="560"/>
      <c r="EE16" s="560"/>
      <c r="EF16" s="560"/>
      <c r="EG16" s="560"/>
      <c r="EH16" s="560"/>
      <c r="EI16" s="560"/>
      <c r="EJ16" s="560"/>
      <c r="EK16" s="560"/>
      <c r="EL16" s="560"/>
      <c r="EM16" s="560"/>
      <c r="EN16" s="560"/>
      <c r="EO16" s="561"/>
      <c r="EP16" s="625"/>
      <c r="EQ16" s="626"/>
      <c r="ER16" s="626"/>
      <c r="ES16" s="626"/>
      <c r="ET16" s="626"/>
      <c r="EU16" s="626"/>
      <c r="EV16" s="626"/>
      <c r="EW16" s="626"/>
      <c r="EX16" s="626"/>
      <c r="EY16" s="626"/>
      <c r="EZ16" s="626"/>
      <c r="FA16" s="626"/>
      <c r="FB16" s="627"/>
      <c r="FC16" s="559"/>
      <c r="FD16" s="560"/>
      <c r="FE16" s="560"/>
      <c r="FF16" s="560"/>
      <c r="FG16" s="560"/>
      <c r="FH16" s="560"/>
      <c r="FI16" s="560"/>
      <c r="FJ16" s="560"/>
      <c r="FK16" s="560"/>
      <c r="FL16" s="560"/>
      <c r="FM16" s="560"/>
      <c r="FN16" s="560"/>
      <c r="FO16" s="561"/>
    </row>
    <row r="17" spans="1:171" ht="30" customHeight="1">
      <c r="A17" s="70"/>
      <c r="B17" s="70"/>
      <c r="C17" s="622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2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4"/>
      <c r="AC17" s="622"/>
      <c r="AD17" s="623"/>
      <c r="AE17" s="623"/>
      <c r="AF17" s="623"/>
      <c r="AG17" s="623"/>
      <c r="AH17" s="623"/>
      <c r="AI17" s="623"/>
      <c r="AJ17" s="623"/>
      <c r="AK17" s="623"/>
      <c r="AL17" s="623"/>
      <c r="AM17" s="623"/>
      <c r="AN17" s="623"/>
      <c r="AO17" s="624"/>
      <c r="AP17" s="622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23"/>
      <c r="BB17" s="624"/>
      <c r="BC17" s="622"/>
      <c r="BD17" s="623"/>
      <c r="BE17" s="623"/>
      <c r="BF17" s="623"/>
      <c r="BG17" s="623"/>
      <c r="BH17" s="623"/>
      <c r="BI17" s="623"/>
      <c r="BJ17" s="623"/>
      <c r="BK17" s="623"/>
      <c r="BL17" s="623"/>
      <c r="BM17" s="623"/>
      <c r="BN17" s="623"/>
      <c r="BO17" s="624"/>
      <c r="BP17" s="622"/>
      <c r="BQ17" s="623"/>
      <c r="BR17" s="623"/>
      <c r="BS17" s="623"/>
      <c r="BT17" s="623"/>
      <c r="BU17" s="623"/>
      <c r="BV17" s="623"/>
      <c r="BW17" s="623"/>
      <c r="BX17" s="623"/>
      <c r="BY17" s="623"/>
      <c r="BZ17" s="623"/>
      <c r="CA17" s="623"/>
      <c r="CB17" s="624"/>
      <c r="CC17" s="622"/>
      <c r="CD17" s="623"/>
      <c r="CE17" s="623"/>
      <c r="CF17" s="623"/>
      <c r="CG17" s="623"/>
      <c r="CH17" s="623"/>
      <c r="CI17" s="623"/>
      <c r="CJ17" s="623"/>
      <c r="CK17" s="623"/>
      <c r="CL17" s="623"/>
      <c r="CM17" s="623"/>
      <c r="CN17" s="623"/>
      <c r="CO17" s="624"/>
      <c r="CP17" s="622"/>
      <c r="CQ17" s="623"/>
      <c r="CR17" s="623"/>
      <c r="CS17" s="623"/>
      <c r="CT17" s="623"/>
      <c r="CU17" s="623"/>
      <c r="CV17" s="623"/>
      <c r="CW17" s="623"/>
      <c r="CX17" s="623"/>
      <c r="CY17" s="623"/>
      <c r="CZ17" s="623"/>
      <c r="DA17" s="623"/>
      <c r="DB17" s="624"/>
      <c r="DC17" s="622"/>
      <c r="DD17" s="623"/>
      <c r="DE17" s="623"/>
      <c r="DF17" s="623"/>
      <c r="DG17" s="623"/>
      <c r="DH17" s="623"/>
      <c r="DI17" s="623"/>
      <c r="DJ17" s="623"/>
      <c r="DK17" s="623"/>
      <c r="DL17" s="623"/>
      <c r="DM17" s="623"/>
      <c r="DN17" s="623"/>
      <c r="DO17" s="624"/>
      <c r="DP17" s="622"/>
      <c r="DQ17" s="623"/>
      <c r="DR17" s="623"/>
      <c r="DS17" s="623"/>
      <c r="DT17" s="623"/>
      <c r="DU17" s="623"/>
      <c r="DV17" s="623"/>
      <c r="DW17" s="623"/>
      <c r="DX17" s="623"/>
      <c r="DY17" s="623"/>
      <c r="DZ17" s="623"/>
      <c r="EA17" s="623"/>
      <c r="EB17" s="624"/>
      <c r="EC17" s="622"/>
      <c r="ED17" s="623"/>
      <c r="EE17" s="623"/>
      <c r="EF17" s="623"/>
      <c r="EG17" s="623"/>
      <c r="EH17" s="623"/>
      <c r="EI17" s="623"/>
      <c r="EJ17" s="623"/>
      <c r="EK17" s="623"/>
      <c r="EL17" s="623"/>
      <c r="EM17" s="623"/>
      <c r="EN17" s="623"/>
      <c r="EO17" s="624"/>
      <c r="EP17" s="622"/>
      <c r="EQ17" s="623"/>
      <c r="ER17" s="623"/>
      <c r="ES17" s="623"/>
      <c r="ET17" s="623"/>
      <c r="EU17" s="623"/>
      <c r="EV17" s="623"/>
      <c r="EW17" s="623"/>
      <c r="EX17" s="623"/>
      <c r="EY17" s="623"/>
      <c r="EZ17" s="623"/>
      <c r="FA17" s="623"/>
      <c r="FB17" s="624"/>
      <c r="FC17" s="622"/>
      <c r="FD17" s="623"/>
      <c r="FE17" s="623"/>
      <c r="FF17" s="623"/>
      <c r="FG17" s="623"/>
      <c r="FH17" s="623"/>
      <c r="FI17" s="623"/>
      <c r="FJ17" s="623"/>
      <c r="FK17" s="623"/>
      <c r="FL17" s="623"/>
      <c r="FM17" s="623"/>
      <c r="FN17" s="623"/>
      <c r="FO17" s="624"/>
    </row>
    <row r="18" spans="1:171" ht="30" customHeight="1">
      <c r="A18" s="230"/>
      <c r="B18" s="230"/>
      <c r="C18" s="234" t="s">
        <v>721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</row>
    <row r="19" spans="1:171" ht="30" customHeight="1">
      <c r="A19" s="230"/>
      <c r="B19" s="230"/>
      <c r="C19" s="619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0"/>
      <c r="AB19" s="621"/>
      <c r="AC19" s="619"/>
      <c r="AD19" s="620"/>
      <c r="AE19" s="620"/>
      <c r="AF19" s="620"/>
      <c r="AG19" s="620"/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  <c r="AR19" s="620"/>
      <c r="AS19" s="620"/>
      <c r="AT19" s="620"/>
      <c r="AU19" s="620"/>
      <c r="AV19" s="620"/>
      <c r="AW19" s="620"/>
      <c r="AX19" s="620"/>
      <c r="AY19" s="620"/>
      <c r="AZ19" s="620"/>
      <c r="BA19" s="620"/>
      <c r="BB19" s="621"/>
      <c r="BC19" s="619"/>
      <c r="BD19" s="620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0"/>
      <c r="BQ19" s="620"/>
      <c r="BR19" s="620"/>
      <c r="BS19" s="620"/>
      <c r="BT19" s="620"/>
      <c r="BU19" s="620"/>
      <c r="BV19" s="620"/>
      <c r="BW19" s="620"/>
      <c r="BX19" s="620"/>
      <c r="BY19" s="620"/>
      <c r="BZ19" s="620"/>
      <c r="CA19" s="620"/>
      <c r="CB19" s="621"/>
      <c r="CC19" s="619"/>
      <c r="CD19" s="620"/>
      <c r="CE19" s="620"/>
      <c r="CF19" s="620"/>
      <c r="CG19" s="620"/>
      <c r="CH19" s="620"/>
      <c r="CI19" s="620"/>
      <c r="CJ19" s="620"/>
      <c r="CK19" s="620"/>
      <c r="CL19" s="620"/>
      <c r="CM19" s="620"/>
      <c r="CN19" s="620"/>
      <c r="CO19" s="620"/>
      <c r="CP19" s="620"/>
      <c r="CQ19" s="620"/>
      <c r="CR19" s="620"/>
      <c r="CS19" s="620"/>
      <c r="CT19" s="620"/>
      <c r="CU19" s="620"/>
      <c r="CV19" s="620"/>
      <c r="CW19" s="620"/>
      <c r="CX19" s="620"/>
      <c r="CY19" s="620"/>
      <c r="CZ19" s="620"/>
      <c r="DA19" s="620"/>
      <c r="DB19" s="621"/>
      <c r="DC19" s="619"/>
      <c r="DD19" s="620"/>
      <c r="DE19" s="620"/>
      <c r="DF19" s="620"/>
      <c r="DG19" s="620"/>
      <c r="DH19" s="620"/>
      <c r="DI19" s="620"/>
      <c r="DJ19" s="620"/>
      <c r="DK19" s="620"/>
      <c r="DL19" s="620"/>
      <c r="DM19" s="620"/>
      <c r="DN19" s="620"/>
      <c r="DO19" s="620"/>
      <c r="DP19" s="620"/>
      <c r="DQ19" s="620"/>
      <c r="DR19" s="620"/>
      <c r="DS19" s="620"/>
      <c r="DT19" s="620"/>
      <c r="DU19" s="620"/>
      <c r="DV19" s="620"/>
      <c r="DW19" s="620"/>
      <c r="DX19" s="620"/>
      <c r="DY19" s="620"/>
      <c r="DZ19" s="620"/>
      <c r="EA19" s="620"/>
      <c r="EB19" s="621"/>
      <c r="EC19" s="619"/>
      <c r="ED19" s="620"/>
      <c r="EE19" s="620"/>
      <c r="EF19" s="620"/>
      <c r="EG19" s="620"/>
      <c r="EH19" s="620"/>
      <c r="EI19" s="620"/>
      <c r="EJ19" s="620"/>
      <c r="EK19" s="620"/>
      <c r="EL19" s="620"/>
      <c r="EM19" s="620"/>
      <c r="EN19" s="620"/>
      <c r="EO19" s="620"/>
      <c r="EP19" s="620"/>
      <c r="EQ19" s="620"/>
      <c r="ER19" s="620"/>
      <c r="ES19" s="620"/>
      <c r="ET19" s="620"/>
      <c r="EU19" s="620"/>
      <c r="EV19" s="620"/>
      <c r="EW19" s="620"/>
      <c r="EX19" s="620"/>
      <c r="EY19" s="620"/>
      <c r="EZ19" s="620"/>
      <c r="FA19" s="620"/>
      <c r="FB19" s="621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</row>
    <row r="20" spans="1:171" ht="30" customHeight="1">
      <c r="A20" s="230"/>
      <c r="B20" s="230"/>
      <c r="C20" s="616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8"/>
      <c r="AC20" s="616"/>
      <c r="AD20" s="617"/>
      <c r="AE20" s="617"/>
      <c r="AF20" s="617"/>
      <c r="AG20" s="617"/>
      <c r="AH20" s="617"/>
      <c r="AI20" s="617"/>
      <c r="AJ20" s="617"/>
      <c r="AK20" s="617"/>
      <c r="AL20" s="617"/>
      <c r="AM20" s="617"/>
      <c r="AN20" s="617"/>
      <c r="AO20" s="617"/>
      <c r="AP20" s="617"/>
      <c r="AQ20" s="617"/>
      <c r="AR20" s="617"/>
      <c r="AS20" s="617"/>
      <c r="AT20" s="617"/>
      <c r="AU20" s="617"/>
      <c r="AV20" s="617"/>
      <c r="AW20" s="617"/>
      <c r="AX20" s="617"/>
      <c r="AY20" s="617"/>
      <c r="AZ20" s="617"/>
      <c r="BA20" s="617"/>
      <c r="BB20" s="618"/>
      <c r="BC20" s="616"/>
      <c r="BD20" s="617"/>
      <c r="BE20" s="617"/>
      <c r="BF20" s="617"/>
      <c r="BG20" s="617"/>
      <c r="BH20" s="617"/>
      <c r="BI20" s="617"/>
      <c r="BJ20" s="617"/>
      <c r="BK20" s="617"/>
      <c r="BL20" s="617"/>
      <c r="BM20" s="617"/>
      <c r="BN20" s="617"/>
      <c r="BO20" s="617"/>
      <c r="BP20" s="617"/>
      <c r="BQ20" s="617"/>
      <c r="BR20" s="617"/>
      <c r="BS20" s="617"/>
      <c r="BT20" s="617"/>
      <c r="BU20" s="617"/>
      <c r="BV20" s="617"/>
      <c r="BW20" s="617"/>
      <c r="BX20" s="617"/>
      <c r="BY20" s="617"/>
      <c r="BZ20" s="617"/>
      <c r="CA20" s="617"/>
      <c r="CB20" s="618"/>
      <c r="CC20" s="616"/>
      <c r="CD20" s="617"/>
      <c r="CE20" s="617"/>
      <c r="CF20" s="617"/>
      <c r="CG20" s="617"/>
      <c r="CH20" s="617"/>
      <c r="CI20" s="617"/>
      <c r="CJ20" s="617"/>
      <c r="CK20" s="617"/>
      <c r="CL20" s="617"/>
      <c r="CM20" s="617"/>
      <c r="CN20" s="617"/>
      <c r="CO20" s="617"/>
      <c r="CP20" s="617"/>
      <c r="CQ20" s="617"/>
      <c r="CR20" s="617"/>
      <c r="CS20" s="617"/>
      <c r="CT20" s="617"/>
      <c r="CU20" s="617"/>
      <c r="CV20" s="617"/>
      <c r="CW20" s="617"/>
      <c r="CX20" s="617"/>
      <c r="CY20" s="617"/>
      <c r="CZ20" s="617"/>
      <c r="DA20" s="617"/>
      <c r="DB20" s="618"/>
      <c r="DC20" s="616"/>
      <c r="DD20" s="617"/>
      <c r="DE20" s="617"/>
      <c r="DF20" s="617"/>
      <c r="DG20" s="617"/>
      <c r="DH20" s="617"/>
      <c r="DI20" s="617"/>
      <c r="DJ20" s="617"/>
      <c r="DK20" s="617"/>
      <c r="DL20" s="617"/>
      <c r="DM20" s="617"/>
      <c r="DN20" s="617"/>
      <c r="DO20" s="617"/>
      <c r="DP20" s="617"/>
      <c r="DQ20" s="617"/>
      <c r="DR20" s="617"/>
      <c r="DS20" s="617"/>
      <c r="DT20" s="617"/>
      <c r="DU20" s="617"/>
      <c r="DV20" s="617"/>
      <c r="DW20" s="617"/>
      <c r="DX20" s="617"/>
      <c r="DY20" s="617"/>
      <c r="DZ20" s="617"/>
      <c r="EA20" s="617"/>
      <c r="EB20" s="618"/>
      <c r="EC20" s="616"/>
      <c r="ED20" s="617"/>
      <c r="EE20" s="617"/>
      <c r="EF20" s="617"/>
      <c r="EG20" s="617"/>
      <c r="EH20" s="617"/>
      <c r="EI20" s="617"/>
      <c r="EJ20" s="617"/>
      <c r="EK20" s="617"/>
      <c r="EL20" s="617"/>
      <c r="EM20" s="617"/>
      <c r="EN20" s="617"/>
      <c r="EO20" s="617"/>
      <c r="EP20" s="617"/>
      <c r="EQ20" s="617"/>
      <c r="ER20" s="617"/>
      <c r="ES20" s="617"/>
      <c r="ET20" s="617"/>
      <c r="EU20" s="617"/>
      <c r="EV20" s="617"/>
      <c r="EW20" s="617"/>
      <c r="EX20" s="617"/>
      <c r="EY20" s="617"/>
      <c r="EZ20" s="617"/>
      <c r="FA20" s="617"/>
      <c r="FB20" s="618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</row>
    <row r="21" spans="1:171" ht="30" customHeight="1">
      <c r="A21" s="230"/>
      <c r="B21" s="230"/>
      <c r="C21" s="234" t="s">
        <v>721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</row>
    <row r="22" spans="1:171" ht="30" customHeight="1">
      <c r="A22" s="230"/>
      <c r="B22" s="230"/>
      <c r="C22" s="619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1"/>
      <c r="AC22" s="619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1"/>
      <c r="BC22" s="619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1"/>
      <c r="CC22" s="619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0"/>
      <c r="CT22" s="620"/>
      <c r="CU22" s="620"/>
      <c r="CV22" s="620"/>
      <c r="CW22" s="620"/>
      <c r="CX22" s="620"/>
      <c r="CY22" s="620"/>
      <c r="CZ22" s="620"/>
      <c r="DA22" s="620"/>
      <c r="DB22" s="621"/>
      <c r="DC22" s="619"/>
      <c r="DD22" s="620"/>
      <c r="DE22" s="620"/>
      <c r="DF22" s="620"/>
      <c r="DG22" s="620"/>
      <c r="DH22" s="620"/>
      <c r="DI22" s="620"/>
      <c r="DJ22" s="620"/>
      <c r="DK22" s="620"/>
      <c r="DL22" s="620"/>
      <c r="DM22" s="620"/>
      <c r="DN22" s="620"/>
      <c r="DO22" s="620"/>
      <c r="DP22" s="620"/>
      <c r="DQ22" s="620"/>
      <c r="DR22" s="620"/>
      <c r="DS22" s="620"/>
      <c r="DT22" s="620"/>
      <c r="DU22" s="620"/>
      <c r="DV22" s="620"/>
      <c r="DW22" s="620"/>
      <c r="DX22" s="620"/>
      <c r="DY22" s="620"/>
      <c r="DZ22" s="620"/>
      <c r="EA22" s="620"/>
      <c r="EB22" s="621"/>
      <c r="EC22" s="619"/>
      <c r="ED22" s="620"/>
      <c r="EE22" s="620"/>
      <c r="EF22" s="620"/>
      <c r="EG22" s="620"/>
      <c r="EH22" s="620"/>
      <c r="EI22" s="620"/>
      <c r="EJ22" s="620"/>
      <c r="EK22" s="620"/>
      <c r="EL22" s="620"/>
      <c r="EM22" s="620"/>
      <c r="EN22" s="620"/>
      <c r="EO22" s="620"/>
      <c r="EP22" s="620"/>
      <c r="EQ22" s="620"/>
      <c r="ER22" s="620"/>
      <c r="ES22" s="620"/>
      <c r="ET22" s="620"/>
      <c r="EU22" s="620"/>
      <c r="EV22" s="620"/>
      <c r="EW22" s="620"/>
      <c r="EX22" s="620"/>
      <c r="EY22" s="620"/>
      <c r="EZ22" s="620"/>
      <c r="FA22" s="620"/>
      <c r="FB22" s="621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</row>
    <row r="23" spans="1:171" ht="30" customHeight="1">
      <c r="A23" s="230"/>
      <c r="B23" s="230"/>
      <c r="C23" s="616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8"/>
      <c r="AC23" s="616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7"/>
      <c r="AS23" s="617"/>
      <c r="AT23" s="617"/>
      <c r="AU23" s="617"/>
      <c r="AV23" s="617"/>
      <c r="AW23" s="617"/>
      <c r="AX23" s="617"/>
      <c r="AY23" s="617"/>
      <c r="AZ23" s="617"/>
      <c r="BA23" s="617"/>
      <c r="BB23" s="618"/>
      <c r="BC23" s="616"/>
      <c r="BD23" s="617"/>
      <c r="BE23" s="617"/>
      <c r="BF23" s="617"/>
      <c r="BG23" s="617"/>
      <c r="BH23" s="617"/>
      <c r="BI23" s="617"/>
      <c r="BJ23" s="617"/>
      <c r="BK23" s="617"/>
      <c r="BL23" s="617"/>
      <c r="BM23" s="617"/>
      <c r="BN23" s="617"/>
      <c r="BO23" s="617"/>
      <c r="BP23" s="617"/>
      <c r="BQ23" s="617"/>
      <c r="BR23" s="617"/>
      <c r="BS23" s="617"/>
      <c r="BT23" s="617"/>
      <c r="BU23" s="617"/>
      <c r="BV23" s="617"/>
      <c r="BW23" s="617"/>
      <c r="BX23" s="617"/>
      <c r="BY23" s="617"/>
      <c r="BZ23" s="617"/>
      <c r="CA23" s="617"/>
      <c r="CB23" s="618"/>
      <c r="CC23" s="616"/>
      <c r="CD23" s="617"/>
      <c r="CE23" s="617"/>
      <c r="CF23" s="617"/>
      <c r="CG23" s="617"/>
      <c r="CH23" s="617"/>
      <c r="CI23" s="617"/>
      <c r="CJ23" s="617"/>
      <c r="CK23" s="617"/>
      <c r="CL23" s="617"/>
      <c r="CM23" s="617"/>
      <c r="CN23" s="617"/>
      <c r="CO23" s="617"/>
      <c r="CP23" s="617"/>
      <c r="CQ23" s="617"/>
      <c r="CR23" s="617"/>
      <c r="CS23" s="617"/>
      <c r="CT23" s="617"/>
      <c r="CU23" s="617"/>
      <c r="CV23" s="617"/>
      <c r="CW23" s="617"/>
      <c r="CX23" s="617"/>
      <c r="CY23" s="617"/>
      <c r="CZ23" s="617"/>
      <c r="DA23" s="617"/>
      <c r="DB23" s="618"/>
      <c r="DC23" s="616"/>
      <c r="DD23" s="617"/>
      <c r="DE23" s="617"/>
      <c r="DF23" s="617"/>
      <c r="DG23" s="617"/>
      <c r="DH23" s="617"/>
      <c r="DI23" s="617"/>
      <c r="DJ23" s="617"/>
      <c r="DK23" s="617"/>
      <c r="DL23" s="617"/>
      <c r="DM23" s="617"/>
      <c r="DN23" s="617"/>
      <c r="DO23" s="617"/>
      <c r="DP23" s="617"/>
      <c r="DQ23" s="617"/>
      <c r="DR23" s="617"/>
      <c r="DS23" s="617"/>
      <c r="DT23" s="617"/>
      <c r="DU23" s="617"/>
      <c r="DV23" s="617"/>
      <c r="DW23" s="617"/>
      <c r="DX23" s="617"/>
      <c r="DY23" s="617"/>
      <c r="DZ23" s="617"/>
      <c r="EA23" s="617"/>
      <c r="EB23" s="618"/>
      <c r="EC23" s="616"/>
      <c r="ED23" s="617"/>
      <c r="EE23" s="617"/>
      <c r="EF23" s="617"/>
      <c r="EG23" s="617"/>
      <c r="EH23" s="617"/>
      <c r="EI23" s="617"/>
      <c r="EJ23" s="617"/>
      <c r="EK23" s="617"/>
      <c r="EL23" s="617"/>
      <c r="EM23" s="617"/>
      <c r="EN23" s="617"/>
      <c r="EO23" s="617"/>
      <c r="EP23" s="617"/>
      <c r="EQ23" s="617"/>
      <c r="ER23" s="617"/>
      <c r="ES23" s="617"/>
      <c r="ET23" s="617"/>
      <c r="EU23" s="617"/>
      <c r="EV23" s="617"/>
      <c r="EW23" s="617"/>
      <c r="EX23" s="617"/>
      <c r="EY23" s="617"/>
      <c r="EZ23" s="617"/>
      <c r="FA23" s="617"/>
      <c r="FB23" s="618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</row>
    <row r="24" spans="1:17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</row>
    <row r="25" spans="1:171">
      <c r="FO25" s="245" t="str">
        <f>CONCATENATE("(",'様式5-1'!BJ6,")")</f>
        <v>(0)</v>
      </c>
    </row>
  </sheetData>
  <sheetProtection sheet="1" objects="1" scenarios="1" selectLockedCells="1"/>
  <mergeCells count="132">
    <mergeCell ref="CP6:DB6"/>
    <mergeCell ref="DC6:DO6"/>
    <mergeCell ref="DP6:EB6"/>
    <mergeCell ref="EC6:EO6"/>
    <mergeCell ref="EP6:FB6"/>
    <mergeCell ref="FC6:FO6"/>
    <mergeCell ref="O1:AT1"/>
    <mergeCell ref="BN1:CW1"/>
    <mergeCell ref="A4:C4"/>
    <mergeCell ref="C6:O6"/>
    <mergeCell ref="P6:AB6"/>
    <mergeCell ref="AC6:AO6"/>
    <mergeCell ref="AP6:BB6"/>
    <mergeCell ref="BC6:BO6"/>
    <mergeCell ref="BP6:CB6"/>
    <mergeCell ref="CC6:CO6"/>
    <mergeCell ref="FC7:FO7"/>
    <mergeCell ref="C9:O10"/>
    <mergeCell ref="P9:AB10"/>
    <mergeCell ref="AC9:AO10"/>
    <mergeCell ref="AP9:BB10"/>
    <mergeCell ref="BC9:FO9"/>
    <mergeCell ref="BC10:BO10"/>
    <mergeCell ref="BP10:CB10"/>
    <mergeCell ref="CC10:CO10"/>
    <mergeCell ref="CP10:DB10"/>
    <mergeCell ref="CC7:CO7"/>
    <mergeCell ref="CP7:DB7"/>
    <mergeCell ref="DC7:DO7"/>
    <mergeCell ref="DP7:EB7"/>
    <mergeCell ref="EC7:EO7"/>
    <mergeCell ref="EP7:FB7"/>
    <mergeCell ref="C7:O7"/>
    <mergeCell ref="P7:AB7"/>
    <mergeCell ref="AC7:AO7"/>
    <mergeCell ref="AP7:BB7"/>
    <mergeCell ref="BC7:BO7"/>
    <mergeCell ref="BP7:CB7"/>
    <mergeCell ref="DC10:DO10"/>
    <mergeCell ref="DP10:EB10"/>
    <mergeCell ref="CC13:CO13"/>
    <mergeCell ref="CP13:DB13"/>
    <mergeCell ref="BP11:CB11"/>
    <mergeCell ref="CC11:CO11"/>
    <mergeCell ref="CP11:DB11"/>
    <mergeCell ref="EC10:EO10"/>
    <mergeCell ref="EP10:FB10"/>
    <mergeCell ref="FC10:FO10"/>
    <mergeCell ref="C11:O11"/>
    <mergeCell ref="P11:AB11"/>
    <mergeCell ref="AC11:AO11"/>
    <mergeCell ref="AP11:BB11"/>
    <mergeCell ref="BC11:BO11"/>
    <mergeCell ref="EP11:FB11"/>
    <mergeCell ref="FC11:FO11"/>
    <mergeCell ref="DC11:DO11"/>
    <mergeCell ref="DP11:EB11"/>
    <mergeCell ref="EC11:EO11"/>
    <mergeCell ref="BP14:CB14"/>
    <mergeCell ref="CC14:CO14"/>
    <mergeCell ref="CP14:DB14"/>
    <mergeCell ref="DC13:DO13"/>
    <mergeCell ref="DP13:EB13"/>
    <mergeCell ref="EC13:EO13"/>
    <mergeCell ref="EP13:FB13"/>
    <mergeCell ref="FC13:FO13"/>
    <mergeCell ref="C14:O14"/>
    <mergeCell ref="P14:AB14"/>
    <mergeCell ref="AC14:AO14"/>
    <mergeCell ref="AP14:BB14"/>
    <mergeCell ref="BC14:BO14"/>
    <mergeCell ref="EP14:FB14"/>
    <mergeCell ref="FC14:FO14"/>
    <mergeCell ref="DC14:DO14"/>
    <mergeCell ref="DP14:EB14"/>
    <mergeCell ref="EC14:EO14"/>
    <mergeCell ref="C13:O13"/>
    <mergeCell ref="P13:AB13"/>
    <mergeCell ref="AC13:AO13"/>
    <mergeCell ref="AP13:BB13"/>
    <mergeCell ref="BC13:BO13"/>
    <mergeCell ref="BP13:CB13"/>
    <mergeCell ref="DC16:DO16"/>
    <mergeCell ref="DP16:EB16"/>
    <mergeCell ref="EC16:EO16"/>
    <mergeCell ref="EP16:FB16"/>
    <mergeCell ref="FC16:FO16"/>
    <mergeCell ref="C17:O17"/>
    <mergeCell ref="P17:AB17"/>
    <mergeCell ref="AC17:AO17"/>
    <mergeCell ref="AP17:BB17"/>
    <mergeCell ref="BC17:BO17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C20:AB20"/>
    <mergeCell ref="AC20:BB20"/>
    <mergeCell ref="BC20:CB20"/>
    <mergeCell ref="CC20:DB20"/>
    <mergeCell ref="DC20:EB20"/>
    <mergeCell ref="EC20:FB20"/>
    <mergeCell ref="EP17:FB17"/>
    <mergeCell ref="FC17:FO17"/>
    <mergeCell ref="C19:AB19"/>
    <mergeCell ref="AC19:BB19"/>
    <mergeCell ref="BC19:CB19"/>
    <mergeCell ref="CC19:DB19"/>
    <mergeCell ref="DC19:EB19"/>
    <mergeCell ref="EC19:FB19"/>
    <mergeCell ref="BP17:CB17"/>
    <mergeCell ref="CC17:CO17"/>
    <mergeCell ref="CP17:DB17"/>
    <mergeCell ref="DC17:DO17"/>
    <mergeCell ref="DP17:EB17"/>
    <mergeCell ref="EC17:EO17"/>
    <mergeCell ref="C23:AB23"/>
    <mergeCell ref="AC23:BB23"/>
    <mergeCell ref="BC23:CB23"/>
    <mergeCell ref="CC23:DB23"/>
    <mergeCell ref="DC23:EB23"/>
    <mergeCell ref="EC23:FB23"/>
    <mergeCell ref="C22:AB22"/>
    <mergeCell ref="AC22:BB22"/>
    <mergeCell ref="BC22:CB22"/>
    <mergeCell ref="CC22:DB22"/>
    <mergeCell ref="DC22:EB22"/>
    <mergeCell ref="EC22:FB22"/>
  </mergeCells>
  <phoneticPr fontId="4"/>
  <pageMargins left="0.7" right="0.7" top="0.75" bottom="0.75" header="0.3" footer="0.3"/>
  <pageSetup paperSize="9" scale="90" orientation="landscape" r:id="rId1"/>
  <headerFooter>
    <oddHeader xml:space="preserve">&amp;R(様式3-1②)   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38"/>
  <sheetViews>
    <sheetView view="pageBreakPreview" zoomScale="130" zoomScaleNormal="100" zoomScaleSheetLayoutView="130" workbookViewId="0">
      <selection activeCell="C67" sqref="C67:GD72"/>
    </sheetView>
  </sheetViews>
  <sheetFormatPr defaultColWidth="9" defaultRowHeight="12"/>
  <cols>
    <col min="1" max="88" width="0.875" style="97" customWidth="1"/>
    <col min="89" max="89" width="0.875" style="100" customWidth="1"/>
    <col min="90" max="173" width="0.875" style="97" customWidth="1"/>
    <col min="174" max="176" width="3.125" style="97" bestFit="1" customWidth="1"/>
    <col min="177" max="16384" width="9" style="97"/>
  </cols>
  <sheetData>
    <row r="1" spans="1:184" ht="18.75" customHeight="1">
      <c r="A1" s="94" t="s">
        <v>157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559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1"/>
      <c r="AU1" s="69"/>
      <c r="AV1" s="69"/>
      <c r="AW1" s="70"/>
      <c r="AX1" s="70"/>
      <c r="AY1" s="94" t="s">
        <v>158</v>
      </c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6"/>
      <c r="BN1" s="668" t="str">
        <f>'様式1(共通様式)'!AH3</f>
        <v>工:      　　コ:      　　物:</v>
      </c>
      <c r="BO1" s="560"/>
      <c r="BP1" s="560"/>
      <c r="BQ1" s="560"/>
      <c r="BR1" s="560"/>
      <c r="BS1" s="560"/>
      <c r="BT1" s="560"/>
      <c r="BU1" s="560"/>
      <c r="BV1" s="560"/>
      <c r="BW1" s="560"/>
      <c r="BX1" s="560"/>
      <c r="BY1" s="560"/>
      <c r="BZ1" s="560"/>
      <c r="CA1" s="560"/>
      <c r="CB1" s="560"/>
      <c r="CC1" s="560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0"/>
      <c r="CP1" s="560"/>
      <c r="CQ1" s="560"/>
      <c r="CR1" s="560"/>
      <c r="CS1" s="560"/>
      <c r="CT1" s="560"/>
      <c r="CU1" s="560"/>
      <c r="CV1" s="560"/>
      <c r="CW1" s="561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</row>
    <row r="2" spans="1:184" ht="6.75" customHeight="1">
      <c r="A2" s="70"/>
      <c r="B2" s="70"/>
      <c r="C2" s="70"/>
      <c r="D2" s="70"/>
      <c r="E2" s="70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</row>
    <row r="3" spans="1:184" ht="18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69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</row>
    <row r="4" spans="1:184" ht="18.75" customHeight="1">
      <c r="A4" s="436">
        <v>27</v>
      </c>
      <c r="B4" s="437"/>
      <c r="C4" s="438"/>
      <c r="D4" s="98"/>
      <c r="E4" s="70"/>
      <c r="F4" s="70"/>
      <c r="G4" s="70" t="s">
        <v>177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436">
        <v>28</v>
      </c>
      <c r="BS4" s="437"/>
      <c r="BT4" s="438"/>
      <c r="BU4" s="70"/>
      <c r="BV4" s="70"/>
      <c r="BW4" s="70" t="s">
        <v>178</v>
      </c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</row>
    <row r="5" spans="1:184" ht="6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69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</row>
    <row r="6" spans="1:184" ht="18.75" customHeight="1">
      <c r="A6" s="116"/>
      <c r="B6" s="115"/>
      <c r="C6" s="115"/>
      <c r="D6" s="115"/>
      <c r="E6" s="117" t="s">
        <v>179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5"/>
      <c r="AJ6" s="115"/>
      <c r="AK6" s="115"/>
      <c r="AL6" s="115"/>
      <c r="AM6" s="115"/>
      <c r="AN6" s="115"/>
      <c r="AO6" s="115"/>
      <c r="AP6" s="118"/>
      <c r="AQ6" s="669" t="s">
        <v>180</v>
      </c>
      <c r="AR6" s="670"/>
      <c r="AS6" s="670"/>
      <c r="AT6" s="670"/>
      <c r="AU6" s="670"/>
      <c r="AV6" s="670"/>
      <c r="AW6" s="670"/>
      <c r="AX6" s="670"/>
      <c r="AY6" s="670"/>
      <c r="AZ6" s="670"/>
      <c r="BA6" s="670"/>
      <c r="BB6" s="670"/>
      <c r="BC6" s="670"/>
      <c r="BD6" s="670"/>
      <c r="BE6" s="670"/>
      <c r="BF6" s="670"/>
      <c r="BG6" s="670"/>
      <c r="BH6" s="670"/>
      <c r="BI6" s="670"/>
      <c r="BJ6" s="670"/>
      <c r="BK6" s="671"/>
      <c r="BL6" s="70"/>
      <c r="BM6" s="70"/>
      <c r="BN6" s="70"/>
      <c r="BO6" s="70"/>
      <c r="BP6" s="69"/>
      <c r="BQ6" s="69"/>
      <c r="BR6" s="436" t="s">
        <v>181</v>
      </c>
      <c r="BS6" s="437"/>
      <c r="BT6" s="437"/>
      <c r="BU6" s="437"/>
      <c r="BV6" s="437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8"/>
      <c r="CT6" s="436" t="s">
        <v>182</v>
      </c>
      <c r="CU6" s="437"/>
      <c r="CV6" s="437"/>
      <c r="CW6" s="437"/>
      <c r="CX6" s="437"/>
      <c r="CY6" s="437"/>
      <c r="CZ6" s="437"/>
      <c r="DA6" s="437"/>
      <c r="DB6" s="437"/>
      <c r="DC6" s="437"/>
      <c r="DD6" s="437"/>
      <c r="DE6" s="437"/>
      <c r="DF6" s="437"/>
      <c r="DG6" s="437"/>
      <c r="DH6" s="437"/>
      <c r="DI6" s="437"/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/>
      <c r="EB6" s="438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</row>
    <row r="7" spans="1:184" ht="18.75" customHeight="1">
      <c r="A7" s="119"/>
      <c r="B7" s="120"/>
      <c r="C7" s="120" t="s">
        <v>183</v>
      </c>
      <c r="D7" s="120"/>
      <c r="E7" s="120"/>
      <c r="F7" s="120"/>
      <c r="G7" s="120"/>
      <c r="H7" s="672" t="s">
        <v>184</v>
      </c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672"/>
      <c r="AL7" s="672"/>
      <c r="AM7" s="672"/>
      <c r="AN7" s="672"/>
      <c r="AO7" s="121"/>
      <c r="AP7" s="122"/>
      <c r="AQ7" s="673"/>
      <c r="AR7" s="674"/>
      <c r="AS7" s="674"/>
      <c r="AT7" s="674"/>
      <c r="AU7" s="674"/>
      <c r="AV7" s="674"/>
      <c r="AW7" s="674"/>
      <c r="AX7" s="674"/>
      <c r="AY7" s="674"/>
      <c r="AZ7" s="674"/>
      <c r="BA7" s="674"/>
      <c r="BB7" s="674"/>
      <c r="BC7" s="674"/>
      <c r="BD7" s="674"/>
      <c r="BE7" s="674"/>
      <c r="BF7" s="674"/>
      <c r="BG7" s="674"/>
      <c r="BH7" s="674"/>
      <c r="BI7" s="674"/>
      <c r="BJ7" s="674"/>
      <c r="BK7" s="675"/>
      <c r="BL7" s="108"/>
      <c r="BM7" s="108"/>
      <c r="BN7" s="108"/>
      <c r="BO7" s="108"/>
      <c r="BP7" s="108"/>
      <c r="BQ7" s="108"/>
      <c r="BR7" s="218"/>
      <c r="BS7" s="126" t="s">
        <v>185</v>
      </c>
      <c r="BT7" s="126"/>
      <c r="BU7" s="126"/>
      <c r="BV7" s="126"/>
      <c r="BW7" s="126" t="s">
        <v>186</v>
      </c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219" t="s">
        <v>187</v>
      </c>
      <c r="CS7" s="127"/>
      <c r="CT7" s="546"/>
      <c r="CU7" s="547"/>
      <c r="CV7" s="547"/>
      <c r="CW7" s="547"/>
      <c r="CX7" s="547"/>
      <c r="CY7" s="547"/>
      <c r="CZ7" s="547"/>
      <c r="DA7" s="547"/>
      <c r="DB7" s="547"/>
      <c r="DC7" s="547"/>
      <c r="DD7" s="547"/>
      <c r="DE7" s="547"/>
      <c r="DF7" s="547"/>
      <c r="DG7" s="547"/>
      <c r="DH7" s="547"/>
      <c r="DI7" s="547"/>
      <c r="DJ7" s="547"/>
      <c r="DK7" s="547"/>
      <c r="DL7" s="547"/>
      <c r="DM7" s="547"/>
      <c r="DN7" s="547"/>
      <c r="DO7" s="547"/>
      <c r="DP7" s="547"/>
      <c r="DQ7" s="547"/>
      <c r="DR7" s="547"/>
      <c r="DS7" s="547"/>
      <c r="DT7" s="547"/>
      <c r="DU7" s="547"/>
      <c r="DV7" s="547"/>
      <c r="DW7" s="441" t="s">
        <v>188</v>
      </c>
      <c r="DX7" s="441"/>
      <c r="DY7" s="441"/>
      <c r="DZ7" s="441"/>
      <c r="EA7" s="441"/>
      <c r="EB7" s="442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</row>
    <row r="8" spans="1:184" ht="18.75" customHeight="1">
      <c r="A8" s="123"/>
      <c r="B8" s="124"/>
      <c r="C8" s="124"/>
      <c r="D8" s="124"/>
      <c r="E8" s="124"/>
      <c r="F8" s="124"/>
      <c r="G8" s="124"/>
      <c r="H8" s="688" t="s">
        <v>189</v>
      </c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8"/>
      <c r="AD8" s="688"/>
      <c r="AE8" s="688"/>
      <c r="AF8" s="688"/>
      <c r="AG8" s="688"/>
      <c r="AH8" s="688"/>
      <c r="AI8" s="688"/>
      <c r="AJ8" s="688"/>
      <c r="AK8" s="688"/>
      <c r="AL8" s="688"/>
      <c r="AM8" s="688"/>
      <c r="AN8" s="688"/>
      <c r="AO8" s="688"/>
      <c r="AP8" s="689"/>
      <c r="AQ8" s="690"/>
      <c r="AR8" s="691"/>
      <c r="AS8" s="691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692"/>
      <c r="BF8" s="692"/>
      <c r="BG8" s="692"/>
      <c r="BH8" s="692"/>
      <c r="BI8" s="693"/>
      <c r="BJ8" s="693"/>
      <c r="BK8" s="694"/>
      <c r="BL8" s="108"/>
      <c r="BM8" s="108"/>
      <c r="BN8" s="108"/>
      <c r="BO8" s="108"/>
      <c r="BP8" s="108"/>
      <c r="BQ8" s="108"/>
      <c r="BR8" s="220"/>
      <c r="BS8" s="128" t="s">
        <v>190</v>
      </c>
      <c r="BT8" s="128"/>
      <c r="BU8" s="128"/>
      <c r="BV8" s="128"/>
      <c r="BW8" s="128" t="s">
        <v>191</v>
      </c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221" t="s">
        <v>192</v>
      </c>
      <c r="CS8" s="129"/>
      <c r="CT8" s="546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  <c r="DN8" s="547"/>
      <c r="DO8" s="547"/>
      <c r="DP8" s="547"/>
      <c r="DQ8" s="547"/>
      <c r="DR8" s="547"/>
      <c r="DS8" s="547"/>
      <c r="DT8" s="547"/>
      <c r="DU8" s="547"/>
      <c r="DV8" s="547"/>
      <c r="DW8" s="441" t="s">
        <v>188</v>
      </c>
      <c r="DX8" s="441"/>
      <c r="DY8" s="441"/>
      <c r="DZ8" s="441"/>
      <c r="EA8" s="441"/>
      <c r="EB8" s="442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</row>
    <row r="9" spans="1:184" ht="18.75" customHeight="1">
      <c r="A9" s="94"/>
      <c r="B9" s="95"/>
      <c r="C9" s="95" t="s">
        <v>193</v>
      </c>
      <c r="D9" s="95"/>
      <c r="E9" s="95"/>
      <c r="F9" s="95"/>
      <c r="G9" s="95"/>
      <c r="H9" s="682" t="s">
        <v>194</v>
      </c>
      <c r="I9" s="682"/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126"/>
      <c r="AP9" s="127"/>
      <c r="AQ9" s="546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50"/>
      <c r="BL9" s="139"/>
      <c r="BM9" s="139"/>
      <c r="BN9" s="139"/>
      <c r="BO9" s="139"/>
      <c r="BP9" s="108"/>
      <c r="BQ9" s="108"/>
      <c r="BR9" s="218"/>
      <c r="BS9" s="126" t="s">
        <v>195</v>
      </c>
      <c r="BT9" s="126"/>
      <c r="BU9" s="126"/>
      <c r="BV9" s="126"/>
      <c r="BW9" s="126" t="s">
        <v>196</v>
      </c>
      <c r="BX9" s="126"/>
      <c r="BY9" s="126"/>
      <c r="BZ9" s="126"/>
      <c r="CA9" s="126"/>
      <c r="CB9" s="126"/>
      <c r="CC9" s="126"/>
      <c r="CD9" s="126"/>
      <c r="CE9" s="126"/>
      <c r="CF9" s="126" t="s">
        <v>197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7"/>
      <c r="CT9" s="683"/>
      <c r="CU9" s="684"/>
      <c r="CV9" s="684"/>
      <c r="CW9" s="684"/>
      <c r="CX9" s="684"/>
      <c r="CY9" s="684"/>
      <c r="CZ9" s="684"/>
      <c r="DA9" s="684"/>
      <c r="DB9" s="684"/>
      <c r="DC9" s="684"/>
      <c r="DD9" s="684"/>
      <c r="DE9" s="684"/>
      <c r="DF9" s="684"/>
      <c r="DG9" s="684"/>
      <c r="DH9" s="684"/>
      <c r="DI9" s="684"/>
      <c r="DJ9" s="684"/>
      <c r="DK9" s="684"/>
      <c r="DL9" s="684"/>
      <c r="DM9" s="684"/>
      <c r="DN9" s="684"/>
      <c r="DO9" s="684"/>
      <c r="DP9" s="684"/>
      <c r="DQ9" s="684"/>
      <c r="DR9" s="684"/>
      <c r="DS9" s="684"/>
      <c r="DT9" s="684"/>
      <c r="DU9" s="684"/>
      <c r="DV9" s="684"/>
      <c r="DW9" s="95" t="s">
        <v>198</v>
      </c>
      <c r="DX9" s="95"/>
      <c r="DY9" s="95"/>
      <c r="DZ9" s="95"/>
      <c r="EA9" s="95"/>
      <c r="EB9" s="96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</row>
    <row r="10" spans="1:184" ht="18.75" customHeight="1">
      <c r="A10" s="123"/>
      <c r="B10" s="124"/>
      <c r="C10" s="124" t="s">
        <v>199</v>
      </c>
      <c r="D10" s="124"/>
      <c r="E10" s="124"/>
      <c r="F10" s="124"/>
      <c r="G10" s="124"/>
      <c r="H10" s="682" t="s">
        <v>200</v>
      </c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682"/>
      <c r="AD10" s="682"/>
      <c r="AE10" s="682"/>
      <c r="AF10" s="682"/>
      <c r="AG10" s="682"/>
      <c r="AH10" s="682"/>
      <c r="AI10" s="682"/>
      <c r="AJ10" s="682"/>
      <c r="AK10" s="682"/>
      <c r="AL10" s="682"/>
      <c r="AM10" s="682"/>
      <c r="AN10" s="682"/>
      <c r="AO10" s="128"/>
      <c r="AP10" s="129"/>
      <c r="AQ10" s="546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7"/>
      <c r="BD10" s="547"/>
      <c r="BE10" s="547"/>
      <c r="BF10" s="547"/>
      <c r="BG10" s="547"/>
      <c r="BH10" s="547"/>
      <c r="BI10" s="547"/>
      <c r="BJ10" s="547"/>
      <c r="BK10" s="550"/>
      <c r="BL10" s="139"/>
      <c r="BM10" s="139"/>
      <c r="BN10" s="139"/>
      <c r="BO10" s="139"/>
      <c r="BP10" s="108"/>
      <c r="BQ10" s="108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</row>
    <row r="11" spans="1:184" ht="18.75" customHeight="1">
      <c r="A11" s="123"/>
      <c r="B11" s="124"/>
      <c r="C11" s="124" t="s">
        <v>167</v>
      </c>
      <c r="D11" s="124"/>
      <c r="E11" s="124"/>
      <c r="F11" s="124"/>
      <c r="G11" s="124"/>
      <c r="H11" s="685" t="s">
        <v>201</v>
      </c>
      <c r="I11" s="685"/>
      <c r="J11" s="685"/>
      <c r="K11" s="685"/>
      <c r="L11" s="685"/>
      <c r="M11" s="685"/>
      <c r="N11" s="685"/>
      <c r="O11" s="685"/>
      <c r="P11" s="685"/>
      <c r="Q11" s="685"/>
      <c r="R11" s="685"/>
      <c r="S11" s="685"/>
      <c r="T11" s="685"/>
      <c r="U11" s="685"/>
      <c r="V11" s="685"/>
      <c r="W11" s="685"/>
      <c r="X11" s="685"/>
      <c r="Y11" s="685"/>
      <c r="Z11" s="685"/>
      <c r="AA11" s="685"/>
      <c r="AB11" s="685"/>
      <c r="AC11" s="685"/>
      <c r="AD11" s="685"/>
      <c r="AE11" s="685"/>
      <c r="AF11" s="685"/>
      <c r="AG11" s="685"/>
      <c r="AH11" s="685"/>
      <c r="AI11" s="685"/>
      <c r="AJ11" s="685"/>
      <c r="AK11" s="685"/>
      <c r="AL11" s="685"/>
      <c r="AM11" s="685"/>
      <c r="AN11" s="685"/>
      <c r="AO11" s="124"/>
      <c r="AP11" s="125"/>
      <c r="AQ11" s="546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50"/>
      <c r="BL11" s="139"/>
      <c r="BM11" s="139"/>
      <c r="BN11" s="139"/>
      <c r="BO11" s="139"/>
      <c r="BP11" s="108"/>
      <c r="BQ11" s="108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</row>
    <row r="12" spans="1:184" ht="18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</row>
    <row r="13" spans="1:184" ht="18.75" customHeight="1">
      <c r="A13" s="436">
        <v>29</v>
      </c>
      <c r="B13" s="437"/>
      <c r="C13" s="438"/>
      <c r="D13" s="98"/>
      <c r="E13" s="70"/>
      <c r="F13" s="70"/>
      <c r="G13" s="70" t="s">
        <v>202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69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</row>
    <row r="14" spans="1:184" ht="6.7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69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</row>
    <row r="15" spans="1:184" ht="18.75" customHeight="1" thickBot="1">
      <c r="A15" s="676" t="s">
        <v>203</v>
      </c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8"/>
      <c r="P15" s="679" t="s">
        <v>204</v>
      </c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8"/>
      <c r="AE15" s="680" t="s">
        <v>205</v>
      </c>
      <c r="AF15" s="680"/>
      <c r="AG15" s="680"/>
      <c r="AH15" s="680"/>
      <c r="AI15" s="680"/>
      <c r="AJ15" s="680"/>
      <c r="AK15" s="680"/>
      <c r="AL15" s="680"/>
      <c r="AM15" s="680"/>
      <c r="AN15" s="680"/>
      <c r="AO15" s="680"/>
      <c r="AP15" s="680"/>
      <c r="AQ15" s="680"/>
      <c r="AR15" s="680"/>
      <c r="AS15" s="680"/>
      <c r="AT15" s="680"/>
      <c r="AU15" s="680"/>
      <c r="AV15" s="680"/>
      <c r="AW15" s="680"/>
      <c r="AX15" s="680"/>
      <c r="AY15" s="680"/>
      <c r="AZ15" s="680"/>
      <c r="BA15" s="680"/>
      <c r="BB15" s="680"/>
      <c r="BC15" s="680"/>
      <c r="BD15" s="680"/>
      <c r="BE15" s="680"/>
      <c r="BF15" s="681"/>
      <c r="BG15" s="676" t="s">
        <v>203</v>
      </c>
      <c r="BH15" s="677"/>
      <c r="BI15" s="677"/>
      <c r="BJ15" s="677"/>
      <c r="BK15" s="677"/>
      <c r="BL15" s="677"/>
      <c r="BM15" s="677"/>
      <c r="BN15" s="677"/>
      <c r="BO15" s="677"/>
      <c r="BP15" s="677"/>
      <c r="BQ15" s="677"/>
      <c r="BR15" s="677"/>
      <c r="BS15" s="677"/>
      <c r="BT15" s="677"/>
      <c r="BU15" s="678"/>
      <c r="BV15" s="679" t="s">
        <v>204</v>
      </c>
      <c r="BW15" s="677"/>
      <c r="BX15" s="677"/>
      <c r="BY15" s="677"/>
      <c r="BZ15" s="677"/>
      <c r="CA15" s="677"/>
      <c r="CB15" s="677"/>
      <c r="CC15" s="677"/>
      <c r="CD15" s="677"/>
      <c r="CE15" s="677"/>
      <c r="CF15" s="677"/>
      <c r="CG15" s="677"/>
      <c r="CH15" s="677"/>
      <c r="CI15" s="677"/>
      <c r="CJ15" s="678"/>
      <c r="CK15" s="680" t="s">
        <v>205</v>
      </c>
      <c r="CL15" s="680"/>
      <c r="CM15" s="680"/>
      <c r="CN15" s="680"/>
      <c r="CO15" s="680"/>
      <c r="CP15" s="680"/>
      <c r="CQ15" s="680"/>
      <c r="CR15" s="680"/>
      <c r="CS15" s="680"/>
      <c r="CT15" s="680"/>
      <c r="CU15" s="680"/>
      <c r="CV15" s="680"/>
      <c r="CW15" s="680"/>
      <c r="CX15" s="680"/>
      <c r="CY15" s="680"/>
      <c r="CZ15" s="680"/>
      <c r="DA15" s="680"/>
      <c r="DB15" s="680"/>
      <c r="DC15" s="680"/>
      <c r="DD15" s="680"/>
      <c r="DE15" s="680"/>
      <c r="DF15" s="680"/>
      <c r="DG15" s="680"/>
      <c r="DH15" s="680"/>
      <c r="DI15" s="680"/>
      <c r="DJ15" s="680"/>
      <c r="DK15" s="681"/>
      <c r="DL15" s="676" t="s">
        <v>203</v>
      </c>
      <c r="DM15" s="677"/>
      <c r="DN15" s="677"/>
      <c r="DO15" s="677"/>
      <c r="DP15" s="677"/>
      <c r="DQ15" s="677"/>
      <c r="DR15" s="677"/>
      <c r="DS15" s="677"/>
      <c r="DT15" s="677"/>
      <c r="DU15" s="677"/>
      <c r="DV15" s="677"/>
      <c r="DW15" s="677"/>
      <c r="DX15" s="677"/>
      <c r="DY15" s="677"/>
      <c r="DZ15" s="677"/>
      <c r="EA15" s="678"/>
      <c r="EB15" s="679" t="s">
        <v>204</v>
      </c>
      <c r="EC15" s="677"/>
      <c r="ED15" s="677"/>
      <c r="EE15" s="677"/>
      <c r="EF15" s="677"/>
      <c r="EG15" s="677"/>
      <c r="EH15" s="677"/>
      <c r="EI15" s="677"/>
      <c r="EJ15" s="677"/>
      <c r="EK15" s="677"/>
      <c r="EL15" s="677"/>
      <c r="EM15" s="677"/>
      <c r="EN15" s="677"/>
      <c r="EO15" s="677"/>
      <c r="EP15" s="678"/>
      <c r="EQ15" s="680" t="s">
        <v>205</v>
      </c>
      <c r="ER15" s="680"/>
      <c r="ES15" s="680"/>
      <c r="ET15" s="680"/>
      <c r="EU15" s="680"/>
      <c r="EV15" s="680"/>
      <c r="EW15" s="680"/>
      <c r="EX15" s="680"/>
      <c r="EY15" s="680"/>
      <c r="EZ15" s="680"/>
      <c r="FA15" s="680"/>
      <c r="FB15" s="680"/>
      <c r="FC15" s="680"/>
      <c r="FD15" s="680"/>
      <c r="FE15" s="680"/>
      <c r="FF15" s="680"/>
      <c r="FG15" s="680"/>
      <c r="FH15" s="680"/>
      <c r="FI15" s="680"/>
      <c r="FJ15" s="680"/>
      <c r="FK15" s="680"/>
      <c r="FL15" s="680"/>
      <c r="FM15" s="680"/>
      <c r="FN15" s="680"/>
      <c r="FO15" s="680"/>
      <c r="FP15" s="681"/>
      <c r="FQ15" s="70"/>
      <c r="FR15" s="70"/>
    </row>
    <row r="16" spans="1:184" ht="18.75" customHeight="1">
      <c r="A16" s="700" t="s">
        <v>206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6"/>
      <c r="P16" s="697" t="s">
        <v>207</v>
      </c>
      <c r="Q16" s="697"/>
      <c r="R16" s="698"/>
      <c r="S16" s="130"/>
      <c r="T16" s="695"/>
      <c r="U16" s="695"/>
      <c r="V16" s="695"/>
      <c r="W16" s="695"/>
      <c r="X16" s="695"/>
      <c r="Y16" s="695"/>
      <c r="Z16" s="695"/>
      <c r="AA16" s="695"/>
      <c r="AB16" s="696" t="s">
        <v>17</v>
      </c>
      <c r="AC16" s="697"/>
      <c r="AD16" s="698"/>
      <c r="AE16" s="707"/>
      <c r="AF16" s="708"/>
      <c r="AG16" s="708"/>
      <c r="AH16" s="708"/>
      <c r="AI16" s="708"/>
      <c r="AJ16" s="686"/>
      <c r="AK16" s="686"/>
      <c r="AL16" s="686"/>
      <c r="AM16" s="686"/>
      <c r="AN16" s="687" t="s">
        <v>8</v>
      </c>
      <c r="AO16" s="687"/>
      <c r="AP16" s="687"/>
      <c r="AQ16" s="686"/>
      <c r="AR16" s="686"/>
      <c r="AS16" s="686"/>
      <c r="AT16" s="686"/>
      <c r="AU16" s="686"/>
      <c r="AV16" s="687" t="s">
        <v>9</v>
      </c>
      <c r="AW16" s="687"/>
      <c r="AX16" s="687"/>
      <c r="AY16" s="686"/>
      <c r="AZ16" s="686"/>
      <c r="BA16" s="686"/>
      <c r="BB16" s="686"/>
      <c r="BC16" s="686"/>
      <c r="BD16" s="687" t="s">
        <v>209</v>
      </c>
      <c r="BE16" s="687"/>
      <c r="BF16" s="699"/>
      <c r="BG16" s="700" t="s">
        <v>210</v>
      </c>
      <c r="BH16" s="701"/>
      <c r="BI16" s="701"/>
      <c r="BJ16" s="701"/>
      <c r="BK16" s="701"/>
      <c r="BL16" s="701"/>
      <c r="BM16" s="701"/>
      <c r="BN16" s="701"/>
      <c r="BO16" s="701"/>
      <c r="BP16" s="701"/>
      <c r="BQ16" s="701"/>
      <c r="BR16" s="701"/>
      <c r="BS16" s="701"/>
      <c r="BT16" s="701"/>
      <c r="BU16" s="706"/>
      <c r="BV16" s="697" t="s">
        <v>207</v>
      </c>
      <c r="BW16" s="697"/>
      <c r="BX16" s="698"/>
      <c r="BY16" s="695"/>
      <c r="BZ16" s="695"/>
      <c r="CA16" s="695"/>
      <c r="CB16" s="695"/>
      <c r="CC16" s="695"/>
      <c r="CD16" s="695"/>
      <c r="CE16" s="695"/>
      <c r="CF16" s="695"/>
      <c r="CG16" s="695"/>
      <c r="CH16" s="696" t="s">
        <v>17</v>
      </c>
      <c r="CI16" s="697"/>
      <c r="CJ16" s="698"/>
      <c r="CK16" s="707"/>
      <c r="CL16" s="708"/>
      <c r="CM16" s="708"/>
      <c r="CN16" s="708"/>
      <c r="CO16" s="708"/>
      <c r="CP16" s="686"/>
      <c r="CQ16" s="686"/>
      <c r="CR16" s="686"/>
      <c r="CS16" s="686"/>
      <c r="CT16" s="687" t="s">
        <v>8</v>
      </c>
      <c r="CU16" s="687"/>
      <c r="CV16" s="687"/>
      <c r="CW16" s="686"/>
      <c r="CX16" s="686"/>
      <c r="CY16" s="686"/>
      <c r="CZ16" s="686"/>
      <c r="DA16" s="687" t="s">
        <v>9</v>
      </c>
      <c r="DB16" s="687"/>
      <c r="DC16" s="687"/>
      <c r="DD16" s="687"/>
      <c r="DE16" s="686"/>
      <c r="DF16" s="686"/>
      <c r="DG16" s="686"/>
      <c r="DH16" s="686"/>
      <c r="DI16" s="687" t="s">
        <v>209</v>
      </c>
      <c r="DJ16" s="687"/>
      <c r="DK16" s="699"/>
      <c r="DL16" s="700" t="s">
        <v>211</v>
      </c>
      <c r="DM16" s="701"/>
      <c r="DN16" s="701"/>
      <c r="DO16" s="701"/>
      <c r="DP16" s="701"/>
      <c r="DQ16" s="701"/>
      <c r="DR16" s="701"/>
      <c r="DS16" s="701"/>
      <c r="DT16" s="701"/>
      <c r="DU16" s="701"/>
      <c r="DV16" s="701"/>
      <c r="DW16" s="701"/>
      <c r="DX16" s="701"/>
      <c r="DY16" s="701"/>
      <c r="DZ16" s="701"/>
      <c r="EA16" s="701"/>
      <c r="EB16" s="702" t="s">
        <v>207</v>
      </c>
      <c r="EC16" s="702"/>
      <c r="ED16" s="703"/>
      <c r="EE16" s="695"/>
      <c r="EF16" s="695"/>
      <c r="EG16" s="695"/>
      <c r="EH16" s="695"/>
      <c r="EI16" s="695"/>
      <c r="EJ16" s="695"/>
      <c r="EK16" s="695"/>
      <c r="EL16" s="695"/>
      <c r="EM16" s="695"/>
      <c r="EN16" s="696" t="s">
        <v>17</v>
      </c>
      <c r="EO16" s="697"/>
      <c r="EP16" s="698"/>
      <c r="EQ16" s="707"/>
      <c r="ER16" s="708"/>
      <c r="ES16" s="708"/>
      <c r="ET16" s="708"/>
      <c r="EU16" s="686"/>
      <c r="EV16" s="686"/>
      <c r="EW16" s="686"/>
      <c r="EX16" s="686"/>
      <c r="EY16" s="687" t="s">
        <v>8</v>
      </c>
      <c r="EZ16" s="687"/>
      <c r="FA16" s="687"/>
      <c r="FB16" s="687"/>
      <c r="FC16" s="686"/>
      <c r="FD16" s="686"/>
      <c r="FE16" s="686"/>
      <c r="FF16" s="686"/>
      <c r="FG16" s="687" t="s">
        <v>9</v>
      </c>
      <c r="FH16" s="687"/>
      <c r="FI16" s="687"/>
      <c r="FJ16" s="686"/>
      <c r="FK16" s="686"/>
      <c r="FL16" s="686"/>
      <c r="FM16" s="686"/>
      <c r="FN16" s="687" t="s">
        <v>209</v>
      </c>
      <c r="FO16" s="687"/>
      <c r="FP16" s="699"/>
      <c r="FQ16" s="70"/>
      <c r="FR16" s="70" t="str">
        <f>IF(T16="","","測，")</f>
        <v/>
      </c>
      <c r="FS16" s="70" t="str">
        <f>IF(BY16="","","築，")</f>
        <v/>
      </c>
      <c r="FT16" s="70" t="str">
        <f>IF(EE16="","","設，")</f>
        <v/>
      </c>
      <c r="FU16" s="70" t="str">
        <f>CONCATENATE(FR16,FS16,FT16,)</f>
        <v/>
      </c>
      <c r="FV16" s="70"/>
      <c r="FW16" s="70"/>
      <c r="FX16" s="70"/>
      <c r="FY16" s="70"/>
      <c r="FZ16" s="70"/>
      <c r="GA16" s="70"/>
      <c r="GB16" s="70"/>
    </row>
    <row r="17" spans="1:184" ht="18.75" customHeight="1">
      <c r="A17" s="712" t="s">
        <v>212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2"/>
      <c r="P17" s="705" t="s">
        <v>207</v>
      </c>
      <c r="Q17" s="705"/>
      <c r="R17" s="440"/>
      <c r="S17" s="131"/>
      <c r="T17" s="704"/>
      <c r="U17" s="704"/>
      <c r="V17" s="704"/>
      <c r="W17" s="704"/>
      <c r="X17" s="704"/>
      <c r="Y17" s="704"/>
      <c r="Z17" s="704"/>
      <c r="AA17" s="704"/>
      <c r="AB17" s="442" t="s">
        <v>17</v>
      </c>
      <c r="AC17" s="705"/>
      <c r="AD17" s="440"/>
      <c r="AE17" s="709"/>
      <c r="AF17" s="710"/>
      <c r="AG17" s="710"/>
      <c r="AH17" s="710"/>
      <c r="AI17" s="710"/>
      <c r="AJ17" s="710"/>
      <c r="AK17" s="710"/>
      <c r="AL17" s="710"/>
      <c r="AM17" s="710"/>
      <c r="AN17" s="441" t="s">
        <v>8</v>
      </c>
      <c r="AO17" s="441"/>
      <c r="AP17" s="441"/>
      <c r="AQ17" s="710"/>
      <c r="AR17" s="710"/>
      <c r="AS17" s="710"/>
      <c r="AT17" s="710"/>
      <c r="AU17" s="710"/>
      <c r="AV17" s="441" t="s">
        <v>9</v>
      </c>
      <c r="AW17" s="441"/>
      <c r="AX17" s="441"/>
      <c r="AY17" s="710"/>
      <c r="AZ17" s="710"/>
      <c r="BA17" s="710"/>
      <c r="BB17" s="710"/>
      <c r="BC17" s="710"/>
      <c r="BD17" s="441" t="s">
        <v>209</v>
      </c>
      <c r="BE17" s="441"/>
      <c r="BF17" s="711"/>
      <c r="BG17" s="712" t="s">
        <v>213</v>
      </c>
      <c r="BH17" s="441"/>
      <c r="BI17" s="441"/>
      <c r="BJ17" s="441"/>
      <c r="BK17" s="441"/>
      <c r="BL17" s="441"/>
      <c r="BM17" s="441"/>
      <c r="BN17" s="441"/>
      <c r="BO17" s="441"/>
      <c r="BP17" s="441"/>
      <c r="BQ17" s="441"/>
      <c r="BR17" s="441"/>
      <c r="BS17" s="441"/>
      <c r="BT17" s="441"/>
      <c r="BU17" s="442"/>
      <c r="BV17" s="705" t="s">
        <v>207</v>
      </c>
      <c r="BW17" s="705"/>
      <c r="BX17" s="440"/>
      <c r="BY17" s="704"/>
      <c r="BZ17" s="704"/>
      <c r="CA17" s="704"/>
      <c r="CB17" s="704"/>
      <c r="CC17" s="704"/>
      <c r="CD17" s="704"/>
      <c r="CE17" s="704"/>
      <c r="CF17" s="704"/>
      <c r="CG17" s="704"/>
      <c r="CH17" s="442" t="s">
        <v>17</v>
      </c>
      <c r="CI17" s="705"/>
      <c r="CJ17" s="440"/>
      <c r="CK17" s="709"/>
      <c r="CL17" s="710"/>
      <c r="CM17" s="710"/>
      <c r="CN17" s="710"/>
      <c r="CO17" s="710"/>
      <c r="CP17" s="710"/>
      <c r="CQ17" s="710"/>
      <c r="CR17" s="710"/>
      <c r="CS17" s="710"/>
      <c r="CT17" s="441" t="s">
        <v>8</v>
      </c>
      <c r="CU17" s="441"/>
      <c r="CV17" s="441"/>
      <c r="CW17" s="710"/>
      <c r="CX17" s="710"/>
      <c r="CY17" s="710"/>
      <c r="CZ17" s="710"/>
      <c r="DA17" s="441" t="s">
        <v>9</v>
      </c>
      <c r="DB17" s="441"/>
      <c r="DC17" s="441"/>
      <c r="DD17" s="441"/>
      <c r="DE17" s="710"/>
      <c r="DF17" s="710"/>
      <c r="DG17" s="710"/>
      <c r="DH17" s="710"/>
      <c r="DI17" s="441" t="s">
        <v>209</v>
      </c>
      <c r="DJ17" s="441"/>
      <c r="DK17" s="711"/>
      <c r="DL17" s="712" t="s">
        <v>214</v>
      </c>
      <c r="DM17" s="441"/>
      <c r="DN17" s="441"/>
      <c r="DO17" s="441"/>
      <c r="DP17" s="441"/>
      <c r="DQ17" s="441"/>
      <c r="DR17" s="441"/>
      <c r="DS17" s="441"/>
      <c r="DT17" s="441"/>
      <c r="DU17" s="441"/>
      <c r="DV17" s="441"/>
      <c r="DW17" s="441"/>
      <c r="DX17" s="441"/>
      <c r="DY17" s="441"/>
      <c r="DZ17" s="441"/>
      <c r="EA17" s="441"/>
      <c r="EB17" s="705" t="s">
        <v>207</v>
      </c>
      <c r="EC17" s="705"/>
      <c r="ED17" s="440"/>
      <c r="EE17" s="704"/>
      <c r="EF17" s="704"/>
      <c r="EG17" s="704"/>
      <c r="EH17" s="704"/>
      <c r="EI17" s="704"/>
      <c r="EJ17" s="704"/>
      <c r="EK17" s="704"/>
      <c r="EL17" s="704"/>
      <c r="EM17" s="704"/>
      <c r="EN17" s="442" t="s">
        <v>17</v>
      </c>
      <c r="EO17" s="705"/>
      <c r="EP17" s="440"/>
      <c r="EQ17" s="709"/>
      <c r="ER17" s="710"/>
      <c r="ES17" s="710"/>
      <c r="ET17" s="710"/>
      <c r="EU17" s="710"/>
      <c r="EV17" s="710"/>
      <c r="EW17" s="710"/>
      <c r="EX17" s="710"/>
      <c r="EY17" s="441" t="s">
        <v>8</v>
      </c>
      <c r="EZ17" s="441"/>
      <c r="FA17" s="441"/>
      <c r="FB17" s="441"/>
      <c r="FC17" s="710"/>
      <c r="FD17" s="710"/>
      <c r="FE17" s="710"/>
      <c r="FF17" s="710"/>
      <c r="FG17" s="441" t="s">
        <v>9</v>
      </c>
      <c r="FH17" s="441"/>
      <c r="FI17" s="441"/>
      <c r="FJ17" s="710"/>
      <c r="FK17" s="710"/>
      <c r="FL17" s="710"/>
      <c r="FM17" s="710"/>
      <c r="FN17" s="441" t="s">
        <v>209</v>
      </c>
      <c r="FO17" s="441"/>
      <c r="FP17" s="711"/>
      <c r="FQ17" s="70"/>
      <c r="FR17" s="70" t="str">
        <f>IF(T17="","","質，")</f>
        <v/>
      </c>
      <c r="FS17" s="70" t="str">
        <f>IF(BY17="","","補，")</f>
        <v/>
      </c>
      <c r="FT17" s="70" t="str">
        <f>IF(EE17="","","不，")</f>
        <v/>
      </c>
      <c r="FU17" s="70" t="str">
        <f>CONCATENATE(FR17,FS17,FT17,)</f>
        <v/>
      </c>
      <c r="FV17" s="70"/>
      <c r="FW17" s="70"/>
      <c r="FX17" s="70"/>
      <c r="FY17" s="70"/>
      <c r="FZ17" s="70"/>
      <c r="GA17" s="70"/>
      <c r="GB17" s="70"/>
    </row>
    <row r="18" spans="1:184" ht="18.75" customHeight="1">
      <c r="A18" s="712" t="s">
        <v>175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2"/>
      <c r="P18" s="705" t="s">
        <v>207</v>
      </c>
      <c r="Q18" s="705"/>
      <c r="R18" s="440"/>
      <c r="S18" s="131"/>
      <c r="T18" s="704"/>
      <c r="U18" s="704"/>
      <c r="V18" s="704"/>
      <c r="W18" s="704"/>
      <c r="X18" s="704"/>
      <c r="Y18" s="704"/>
      <c r="Z18" s="704"/>
      <c r="AA18" s="704"/>
      <c r="AB18" s="442" t="s">
        <v>17</v>
      </c>
      <c r="AC18" s="705"/>
      <c r="AD18" s="440"/>
      <c r="AE18" s="709"/>
      <c r="AF18" s="710"/>
      <c r="AG18" s="710"/>
      <c r="AH18" s="710"/>
      <c r="AI18" s="710"/>
      <c r="AJ18" s="710"/>
      <c r="AK18" s="710"/>
      <c r="AL18" s="710"/>
      <c r="AM18" s="710"/>
      <c r="AN18" s="441" t="s">
        <v>8</v>
      </c>
      <c r="AO18" s="441"/>
      <c r="AP18" s="441"/>
      <c r="AQ18" s="710"/>
      <c r="AR18" s="710"/>
      <c r="AS18" s="710"/>
      <c r="AT18" s="710"/>
      <c r="AU18" s="710"/>
      <c r="AV18" s="441" t="s">
        <v>9</v>
      </c>
      <c r="AW18" s="441"/>
      <c r="AX18" s="441"/>
      <c r="AY18" s="710"/>
      <c r="AZ18" s="710"/>
      <c r="BA18" s="710"/>
      <c r="BB18" s="710"/>
      <c r="BC18" s="710"/>
      <c r="BD18" s="441" t="s">
        <v>209</v>
      </c>
      <c r="BE18" s="441"/>
      <c r="BF18" s="711"/>
      <c r="BG18" s="712" t="s">
        <v>176</v>
      </c>
      <c r="BH18" s="441"/>
      <c r="BI18" s="441"/>
      <c r="BJ18" s="441"/>
      <c r="BK18" s="441"/>
      <c r="BL18" s="441"/>
      <c r="BM18" s="441"/>
      <c r="BN18" s="441"/>
      <c r="BO18" s="441"/>
      <c r="BP18" s="441"/>
      <c r="BQ18" s="441"/>
      <c r="BR18" s="441"/>
      <c r="BS18" s="441"/>
      <c r="BT18" s="441"/>
      <c r="BU18" s="442"/>
      <c r="BV18" s="705" t="s">
        <v>207</v>
      </c>
      <c r="BW18" s="705"/>
      <c r="BX18" s="440"/>
      <c r="BY18" s="704"/>
      <c r="BZ18" s="704"/>
      <c r="CA18" s="704"/>
      <c r="CB18" s="704"/>
      <c r="CC18" s="704"/>
      <c r="CD18" s="704"/>
      <c r="CE18" s="704"/>
      <c r="CF18" s="704"/>
      <c r="CG18" s="704"/>
      <c r="CH18" s="442" t="s">
        <v>17</v>
      </c>
      <c r="CI18" s="705"/>
      <c r="CJ18" s="440"/>
      <c r="CK18" s="709"/>
      <c r="CL18" s="710"/>
      <c r="CM18" s="710"/>
      <c r="CN18" s="710"/>
      <c r="CO18" s="710"/>
      <c r="CP18" s="710"/>
      <c r="CQ18" s="710"/>
      <c r="CR18" s="710"/>
      <c r="CS18" s="710"/>
      <c r="CT18" s="441" t="s">
        <v>8</v>
      </c>
      <c r="CU18" s="441"/>
      <c r="CV18" s="441"/>
      <c r="CW18" s="710"/>
      <c r="CX18" s="710"/>
      <c r="CY18" s="710"/>
      <c r="CZ18" s="710"/>
      <c r="DA18" s="441" t="s">
        <v>9</v>
      </c>
      <c r="DB18" s="441"/>
      <c r="DC18" s="441"/>
      <c r="DD18" s="441"/>
      <c r="DE18" s="710"/>
      <c r="DF18" s="710"/>
      <c r="DG18" s="710"/>
      <c r="DH18" s="710"/>
      <c r="DI18" s="441" t="s">
        <v>209</v>
      </c>
      <c r="DJ18" s="441"/>
      <c r="DK18" s="711"/>
      <c r="DL18" s="712" t="s">
        <v>215</v>
      </c>
      <c r="DM18" s="441"/>
      <c r="DN18" s="441"/>
      <c r="DO18" s="441"/>
      <c r="DP18" s="441"/>
      <c r="DQ18" s="441"/>
      <c r="DR18" s="441"/>
      <c r="DS18" s="441"/>
      <c r="DT18" s="441"/>
      <c r="DU18" s="441"/>
      <c r="DV18" s="441"/>
      <c r="DW18" s="441"/>
      <c r="DX18" s="441"/>
      <c r="DY18" s="441"/>
      <c r="DZ18" s="441"/>
      <c r="EA18" s="441"/>
      <c r="EB18" s="705" t="s">
        <v>207</v>
      </c>
      <c r="EC18" s="705"/>
      <c r="ED18" s="440"/>
      <c r="EE18" s="704"/>
      <c r="EF18" s="704"/>
      <c r="EG18" s="704"/>
      <c r="EH18" s="704"/>
      <c r="EI18" s="704"/>
      <c r="EJ18" s="704"/>
      <c r="EK18" s="704"/>
      <c r="EL18" s="704"/>
      <c r="EM18" s="704"/>
      <c r="EN18" s="442" t="s">
        <v>17</v>
      </c>
      <c r="EO18" s="705"/>
      <c r="EP18" s="440"/>
      <c r="EQ18" s="709"/>
      <c r="ER18" s="710"/>
      <c r="ES18" s="710"/>
      <c r="ET18" s="710"/>
      <c r="EU18" s="710"/>
      <c r="EV18" s="710"/>
      <c r="EW18" s="710"/>
      <c r="EX18" s="710"/>
      <c r="EY18" s="441" t="s">
        <v>8</v>
      </c>
      <c r="EZ18" s="441"/>
      <c r="FA18" s="441"/>
      <c r="FB18" s="441"/>
      <c r="FC18" s="710"/>
      <c r="FD18" s="710"/>
      <c r="FE18" s="710"/>
      <c r="FF18" s="710"/>
      <c r="FG18" s="441" t="s">
        <v>9</v>
      </c>
      <c r="FH18" s="441"/>
      <c r="FI18" s="441"/>
      <c r="FJ18" s="710"/>
      <c r="FK18" s="710"/>
      <c r="FL18" s="710"/>
      <c r="FM18" s="710"/>
      <c r="FN18" s="441" t="s">
        <v>209</v>
      </c>
      <c r="FO18" s="441"/>
      <c r="FP18" s="711"/>
      <c r="FQ18" s="70"/>
      <c r="FR18" s="70" t="str">
        <f>IF(T18="","","家，")</f>
        <v/>
      </c>
      <c r="FS18" s="70" t="str">
        <f>IF(BY18="","","司，")</f>
        <v/>
      </c>
      <c r="FT18" s="70" t="str">
        <f>IF(EE18="","","計，")</f>
        <v/>
      </c>
      <c r="FU18" s="70" t="str">
        <f>CONCATENATE(FR18,FS18,FT18,)</f>
        <v/>
      </c>
      <c r="FV18" s="70"/>
      <c r="FW18" s="70"/>
      <c r="FX18" s="70"/>
      <c r="FY18" s="70"/>
      <c r="FZ18" s="70"/>
      <c r="GA18" s="70"/>
      <c r="GB18" s="70"/>
    </row>
    <row r="19" spans="1:184" ht="18.75" customHeight="1">
      <c r="A19" s="713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4"/>
      <c r="P19" s="705" t="s">
        <v>207</v>
      </c>
      <c r="Q19" s="705"/>
      <c r="R19" s="440"/>
      <c r="S19" s="131"/>
      <c r="T19" s="704"/>
      <c r="U19" s="704"/>
      <c r="V19" s="704"/>
      <c r="W19" s="704"/>
      <c r="X19" s="704"/>
      <c r="Y19" s="704"/>
      <c r="Z19" s="704"/>
      <c r="AA19" s="704"/>
      <c r="AB19" s="442" t="s">
        <v>17</v>
      </c>
      <c r="AC19" s="705"/>
      <c r="AD19" s="440"/>
      <c r="AE19" s="709"/>
      <c r="AF19" s="710"/>
      <c r="AG19" s="710"/>
      <c r="AH19" s="710"/>
      <c r="AI19" s="710"/>
      <c r="AJ19" s="710"/>
      <c r="AK19" s="710"/>
      <c r="AL19" s="710"/>
      <c r="AM19" s="710"/>
      <c r="AN19" s="441" t="s">
        <v>8</v>
      </c>
      <c r="AO19" s="441"/>
      <c r="AP19" s="441"/>
      <c r="AQ19" s="710"/>
      <c r="AR19" s="710"/>
      <c r="AS19" s="710"/>
      <c r="AT19" s="710"/>
      <c r="AU19" s="710"/>
      <c r="AV19" s="441" t="s">
        <v>9</v>
      </c>
      <c r="AW19" s="441"/>
      <c r="AX19" s="441"/>
      <c r="AY19" s="710"/>
      <c r="AZ19" s="710"/>
      <c r="BA19" s="710"/>
      <c r="BB19" s="710"/>
      <c r="BC19" s="710"/>
      <c r="BD19" s="441" t="s">
        <v>209</v>
      </c>
      <c r="BE19" s="441"/>
      <c r="BF19" s="711"/>
      <c r="BG19" s="713"/>
      <c r="BH19" s="710"/>
      <c r="BI19" s="710"/>
      <c r="BJ19" s="710"/>
      <c r="BK19" s="710"/>
      <c r="BL19" s="710"/>
      <c r="BM19" s="710"/>
      <c r="BN19" s="710"/>
      <c r="BO19" s="710"/>
      <c r="BP19" s="710"/>
      <c r="BQ19" s="710"/>
      <c r="BR19" s="710"/>
      <c r="BS19" s="710"/>
      <c r="BT19" s="710"/>
      <c r="BU19" s="714"/>
      <c r="BV19" s="705" t="s">
        <v>207</v>
      </c>
      <c r="BW19" s="705"/>
      <c r="BX19" s="440"/>
      <c r="BY19" s="704"/>
      <c r="BZ19" s="704"/>
      <c r="CA19" s="704"/>
      <c r="CB19" s="704"/>
      <c r="CC19" s="704"/>
      <c r="CD19" s="704"/>
      <c r="CE19" s="704"/>
      <c r="CF19" s="704"/>
      <c r="CG19" s="704"/>
      <c r="CH19" s="442" t="s">
        <v>17</v>
      </c>
      <c r="CI19" s="705"/>
      <c r="CJ19" s="440"/>
      <c r="CK19" s="709"/>
      <c r="CL19" s="710"/>
      <c r="CM19" s="710"/>
      <c r="CN19" s="710"/>
      <c r="CO19" s="710"/>
      <c r="CP19" s="710"/>
      <c r="CQ19" s="710"/>
      <c r="CR19" s="710"/>
      <c r="CS19" s="710"/>
      <c r="CT19" s="441" t="s">
        <v>8</v>
      </c>
      <c r="CU19" s="441"/>
      <c r="CV19" s="441"/>
      <c r="CW19" s="710"/>
      <c r="CX19" s="710"/>
      <c r="CY19" s="710"/>
      <c r="CZ19" s="710"/>
      <c r="DA19" s="441" t="s">
        <v>9</v>
      </c>
      <c r="DB19" s="441"/>
      <c r="DC19" s="441"/>
      <c r="DD19" s="441"/>
      <c r="DE19" s="710"/>
      <c r="DF19" s="710"/>
      <c r="DG19" s="710"/>
      <c r="DH19" s="710"/>
      <c r="DI19" s="441" t="s">
        <v>209</v>
      </c>
      <c r="DJ19" s="441"/>
      <c r="DK19" s="711"/>
      <c r="DL19" s="713"/>
      <c r="DM19" s="710"/>
      <c r="DN19" s="710"/>
      <c r="DO19" s="710"/>
      <c r="DP19" s="710"/>
      <c r="DQ19" s="710"/>
      <c r="DR19" s="710"/>
      <c r="DS19" s="710"/>
      <c r="DT19" s="710"/>
      <c r="DU19" s="710"/>
      <c r="DV19" s="710"/>
      <c r="DW19" s="710"/>
      <c r="DX19" s="710"/>
      <c r="DY19" s="710"/>
      <c r="DZ19" s="710"/>
      <c r="EA19" s="710"/>
      <c r="EB19" s="705" t="s">
        <v>207</v>
      </c>
      <c r="EC19" s="705"/>
      <c r="ED19" s="440"/>
      <c r="EE19" s="704"/>
      <c r="EF19" s="704"/>
      <c r="EG19" s="704"/>
      <c r="EH19" s="704"/>
      <c r="EI19" s="704"/>
      <c r="EJ19" s="704"/>
      <c r="EK19" s="704"/>
      <c r="EL19" s="704"/>
      <c r="EM19" s="704"/>
      <c r="EN19" s="442" t="s">
        <v>17</v>
      </c>
      <c r="EO19" s="705"/>
      <c r="EP19" s="440"/>
      <c r="EQ19" s="709"/>
      <c r="ER19" s="710"/>
      <c r="ES19" s="710"/>
      <c r="ET19" s="710"/>
      <c r="EU19" s="710"/>
      <c r="EV19" s="710"/>
      <c r="EW19" s="710"/>
      <c r="EX19" s="710"/>
      <c r="EY19" s="441" t="s">
        <v>8</v>
      </c>
      <c r="EZ19" s="441"/>
      <c r="FA19" s="441"/>
      <c r="FB19" s="441"/>
      <c r="FC19" s="710"/>
      <c r="FD19" s="710"/>
      <c r="FE19" s="710"/>
      <c r="FF19" s="710"/>
      <c r="FG19" s="441" t="s">
        <v>9</v>
      </c>
      <c r="FH19" s="441"/>
      <c r="FI19" s="441"/>
      <c r="FJ19" s="710"/>
      <c r="FK19" s="710"/>
      <c r="FL19" s="710"/>
      <c r="FM19" s="710"/>
      <c r="FN19" s="441" t="s">
        <v>209</v>
      </c>
      <c r="FO19" s="441"/>
      <c r="FP19" s="711"/>
      <c r="FQ19" s="70"/>
      <c r="FR19" s="70"/>
      <c r="FU19" s="70" t="str">
        <f>CONCATENATE(FU16,FU17,FU18)</f>
        <v/>
      </c>
    </row>
    <row r="20" spans="1:184" ht="18.75" customHeight="1" thickBot="1">
      <c r="A20" s="715"/>
      <c r="B20" s="716"/>
      <c r="C20" s="716"/>
      <c r="D20" s="716"/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7"/>
      <c r="P20" s="718" t="s">
        <v>207</v>
      </c>
      <c r="Q20" s="718"/>
      <c r="R20" s="719"/>
      <c r="S20" s="132"/>
      <c r="T20" s="720"/>
      <c r="U20" s="720"/>
      <c r="V20" s="720"/>
      <c r="W20" s="720"/>
      <c r="X20" s="720"/>
      <c r="Y20" s="720"/>
      <c r="Z20" s="720"/>
      <c r="AA20" s="720"/>
      <c r="AB20" s="721" t="s">
        <v>17</v>
      </c>
      <c r="AC20" s="718"/>
      <c r="AD20" s="719"/>
      <c r="AE20" s="722"/>
      <c r="AF20" s="716"/>
      <c r="AG20" s="716"/>
      <c r="AH20" s="716"/>
      <c r="AI20" s="716"/>
      <c r="AJ20" s="716"/>
      <c r="AK20" s="716"/>
      <c r="AL20" s="716"/>
      <c r="AM20" s="716"/>
      <c r="AN20" s="723" t="s">
        <v>8</v>
      </c>
      <c r="AO20" s="723"/>
      <c r="AP20" s="723"/>
      <c r="AQ20" s="716"/>
      <c r="AR20" s="716"/>
      <c r="AS20" s="716"/>
      <c r="AT20" s="716"/>
      <c r="AU20" s="716"/>
      <c r="AV20" s="723" t="s">
        <v>9</v>
      </c>
      <c r="AW20" s="723"/>
      <c r="AX20" s="723"/>
      <c r="AY20" s="716"/>
      <c r="AZ20" s="716"/>
      <c r="BA20" s="716"/>
      <c r="BB20" s="716"/>
      <c r="BC20" s="716"/>
      <c r="BD20" s="723" t="s">
        <v>209</v>
      </c>
      <c r="BE20" s="723"/>
      <c r="BF20" s="724"/>
      <c r="BG20" s="715"/>
      <c r="BH20" s="716"/>
      <c r="BI20" s="716"/>
      <c r="BJ20" s="716"/>
      <c r="BK20" s="716"/>
      <c r="BL20" s="716"/>
      <c r="BM20" s="716"/>
      <c r="BN20" s="716"/>
      <c r="BO20" s="716"/>
      <c r="BP20" s="716"/>
      <c r="BQ20" s="716"/>
      <c r="BR20" s="716"/>
      <c r="BS20" s="716"/>
      <c r="BT20" s="716"/>
      <c r="BU20" s="717"/>
      <c r="BV20" s="718" t="s">
        <v>207</v>
      </c>
      <c r="BW20" s="718"/>
      <c r="BX20" s="719"/>
      <c r="BY20" s="720"/>
      <c r="BZ20" s="720"/>
      <c r="CA20" s="720"/>
      <c r="CB20" s="720"/>
      <c r="CC20" s="720"/>
      <c r="CD20" s="720"/>
      <c r="CE20" s="720"/>
      <c r="CF20" s="720"/>
      <c r="CG20" s="720"/>
      <c r="CH20" s="721" t="s">
        <v>17</v>
      </c>
      <c r="CI20" s="718"/>
      <c r="CJ20" s="719"/>
      <c r="CK20" s="722"/>
      <c r="CL20" s="716"/>
      <c r="CM20" s="716"/>
      <c r="CN20" s="716"/>
      <c r="CO20" s="716"/>
      <c r="CP20" s="716"/>
      <c r="CQ20" s="716"/>
      <c r="CR20" s="716"/>
      <c r="CS20" s="716"/>
      <c r="CT20" s="723" t="s">
        <v>8</v>
      </c>
      <c r="CU20" s="723"/>
      <c r="CV20" s="723"/>
      <c r="CW20" s="716"/>
      <c r="CX20" s="716"/>
      <c r="CY20" s="716"/>
      <c r="CZ20" s="716"/>
      <c r="DA20" s="723" t="s">
        <v>9</v>
      </c>
      <c r="DB20" s="723"/>
      <c r="DC20" s="723"/>
      <c r="DD20" s="723"/>
      <c r="DE20" s="716"/>
      <c r="DF20" s="716"/>
      <c r="DG20" s="716"/>
      <c r="DH20" s="716"/>
      <c r="DI20" s="723" t="s">
        <v>209</v>
      </c>
      <c r="DJ20" s="723"/>
      <c r="DK20" s="724"/>
      <c r="DL20" s="715"/>
      <c r="DM20" s="716"/>
      <c r="DN20" s="716"/>
      <c r="DO20" s="716"/>
      <c r="DP20" s="716"/>
      <c r="DQ20" s="716"/>
      <c r="DR20" s="716"/>
      <c r="DS20" s="716"/>
      <c r="DT20" s="716"/>
      <c r="DU20" s="716"/>
      <c r="DV20" s="716"/>
      <c r="DW20" s="716"/>
      <c r="DX20" s="716"/>
      <c r="DY20" s="716"/>
      <c r="DZ20" s="716"/>
      <c r="EA20" s="716"/>
      <c r="EB20" s="718" t="s">
        <v>207</v>
      </c>
      <c r="EC20" s="718"/>
      <c r="ED20" s="719"/>
      <c r="EE20" s="720"/>
      <c r="EF20" s="720"/>
      <c r="EG20" s="720"/>
      <c r="EH20" s="720"/>
      <c r="EI20" s="720"/>
      <c r="EJ20" s="720"/>
      <c r="EK20" s="720"/>
      <c r="EL20" s="720"/>
      <c r="EM20" s="720"/>
      <c r="EN20" s="721" t="s">
        <v>17</v>
      </c>
      <c r="EO20" s="718"/>
      <c r="EP20" s="719"/>
      <c r="EQ20" s="722"/>
      <c r="ER20" s="716"/>
      <c r="ES20" s="716"/>
      <c r="ET20" s="716"/>
      <c r="EU20" s="716"/>
      <c r="EV20" s="716"/>
      <c r="EW20" s="716"/>
      <c r="EX20" s="716"/>
      <c r="EY20" s="723" t="s">
        <v>8</v>
      </c>
      <c r="EZ20" s="723"/>
      <c r="FA20" s="723"/>
      <c r="FB20" s="723"/>
      <c r="FC20" s="716"/>
      <c r="FD20" s="716"/>
      <c r="FE20" s="716"/>
      <c r="FF20" s="716"/>
      <c r="FG20" s="723" t="s">
        <v>9</v>
      </c>
      <c r="FH20" s="723"/>
      <c r="FI20" s="723"/>
      <c r="FJ20" s="716"/>
      <c r="FK20" s="716"/>
      <c r="FL20" s="716"/>
      <c r="FM20" s="716"/>
      <c r="FN20" s="723" t="s">
        <v>209</v>
      </c>
      <c r="FO20" s="723"/>
      <c r="FP20" s="724"/>
      <c r="FQ20" s="70"/>
      <c r="FR20" s="70"/>
    </row>
    <row r="21" spans="1:184" ht="18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69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</row>
    <row r="22" spans="1:184" ht="18.75" customHeight="1">
      <c r="A22" s="436">
        <v>30</v>
      </c>
      <c r="B22" s="437"/>
      <c r="C22" s="438"/>
      <c r="D22" s="98"/>
      <c r="E22" s="70"/>
      <c r="F22" s="70"/>
      <c r="G22" s="70" t="s">
        <v>216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69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</row>
    <row r="23" spans="1:184" ht="6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69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</row>
    <row r="24" spans="1:184" ht="18.75" customHeight="1">
      <c r="A24" s="436" t="s">
        <v>217</v>
      </c>
      <c r="B24" s="437"/>
      <c r="C24" s="437"/>
      <c r="D24" s="9"/>
      <c r="E24" s="725" t="s">
        <v>218</v>
      </c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5"/>
      <c r="X24" s="725"/>
      <c r="Y24" s="725"/>
      <c r="Z24" s="725"/>
      <c r="AA24" s="95"/>
      <c r="AB24" s="726"/>
      <c r="AC24" s="626"/>
      <c r="AD24" s="626"/>
      <c r="AE24" s="626"/>
      <c r="AF24" s="560"/>
      <c r="AG24" s="560"/>
      <c r="AH24" s="560"/>
      <c r="AI24" s="560"/>
      <c r="AJ24" s="560"/>
      <c r="AK24" s="560" t="s">
        <v>8</v>
      </c>
      <c r="AL24" s="560"/>
      <c r="AM24" s="560"/>
      <c r="AN24" s="560"/>
      <c r="AO24" s="560"/>
      <c r="AP24" s="560"/>
      <c r="AQ24" s="560"/>
      <c r="AR24" s="560" t="s">
        <v>9</v>
      </c>
      <c r="AS24" s="560"/>
      <c r="AT24" s="560"/>
      <c r="AU24" s="560"/>
      <c r="AV24" s="560"/>
      <c r="AW24" s="560"/>
      <c r="AX24" s="560"/>
      <c r="AY24" s="560"/>
      <c r="AZ24" s="560" t="s">
        <v>209</v>
      </c>
      <c r="BA24" s="560"/>
      <c r="BB24" s="560"/>
      <c r="BC24" s="437"/>
      <c r="BD24" s="437"/>
      <c r="BE24" s="437"/>
      <c r="BF24" s="437"/>
      <c r="BG24" s="437"/>
      <c r="BH24" s="438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69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</row>
    <row r="25" spans="1:184" ht="18.75" customHeight="1">
      <c r="A25" s="727" t="s">
        <v>113</v>
      </c>
      <c r="B25" s="728"/>
      <c r="C25" s="728"/>
      <c r="D25" s="133"/>
      <c r="E25" s="729" t="s">
        <v>219</v>
      </c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134"/>
      <c r="AB25" s="570"/>
      <c r="AC25" s="571"/>
      <c r="AD25" s="571"/>
      <c r="AE25" s="571"/>
      <c r="AF25" s="670"/>
      <c r="AG25" s="670"/>
      <c r="AH25" s="670"/>
      <c r="AI25" s="670"/>
      <c r="AJ25" s="670"/>
      <c r="AK25" s="670" t="s">
        <v>8</v>
      </c>
      <c r="AL25" s="670"/>
      <c r="AM25" s="670"/>
      <c r="AN25" s="670"/>
      <c r="AO25" s="670"/>
      <c r="AP25" s="670"/>
      <c r="AQ25" s="670"/>
      <c r="AR25" s="670" t="s">
        <v>9</v>
      </c>
      <c r="AS25" s="670"/>
      <c r="AT25" s="670"/>
      <c r="AU25" s="670"/>
      <c r="AV25" s="670"/>
      <c r="AW25" s="670"/>
      <c r="AX25" s="670"/>
      <c r="AY25" s="670"/>
      <c r="AZ25" s="670" t="s">
        <v>209</v>
      </c>
      <c r="BA25" s="670"/>
      <c r="BB25" s="670"/>
      <c r="BC25" s="463" t="s">
        <v>220</v>
      </c>
      <c r="BD25" s="463"/>
      <c r="BE25" s="463"/>
      <c r="BF25" s="463"/>
      <c r="BG25" s="463"/>
      <c r="BH25" s="464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69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</row>
    <row r="26" spans="1:184" ht="18.75" customHeight="1">
      <c r="A26" s="135"/>
      <c r="B26" s="136"/>
      <c r="C26" s="136"/>
      <c r="D26" s="136"/>
      <c r="E26" s="734" t="s">
        <v>221</v>
      </c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4"/>
      <c r="T26" s="734"/>
      <c r="U26" s="734"/>
      <c r="V26" s="734"/>
      <c r="W26" s="734"/>
      <c r="X26" s="734"/>
      <c r="Y26" s="734"/>
      <c r="Z26" s="734"/>
      <c r="AA26" s="137"/>
      <c r="AB26" s="735"/>
      <c r="AC26" s="736"/>
      <c r="AD26" s="736"/>
      <c r="AE26" s="736"/>
      <c r="AF26" s="688"/>
      <c r="AG26" s="688"/>
      <c r="AH26" s="688"/>
      <c r="AI26" s="688"/>
      <c r="AJ26" s="688"/>
      <c r="AK26" s="688" t="s">
        <v>8</v>
      </c>
      <c r="AL26" s="688"/>
      <c r="AM26" s="688"/>
      <c r="AN26" s="688"/>
      <c r="AO26" s="688"/>
      <c r="AP26" s="688"/>
      <c r="AQ26" s="688"/>
      <c r="AR26" s="688" t="s">
        <v>9</v>
      </c>
      <c r="AS26" s="688"/>
      <c r="AT26" s="688"/>
      <c r="AU26" s="688"/>
      <c r="AV26" s="688"/>
      <c r="AW26" s="688"/>
      <c r="AX26" s="688"/>
      <c r="AY26" s="688"/>
      <c r="AZ26" s="688" t="s">
        <v>209</v>
      </c>
      <c r="BA26" s="688"/>
      <c r="BB26" s="688"/>
      <c r="BC26" s="732" t="s">
        <v>222</v>
      </c>
      <c r="BD26" s="732"/>
      <c r="BE26" s="732"/>
      <c r="BF26" s="732"/>
      <c r="BG26" s="732"/>
      <c r="BH26" s="733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69"/>
      <c r="CE26" s="70"/>
      <c r="CF26" s="70"/>
      <c r="CG26" s="70"/>
      <c r="CH26" s="70"/>
      <c r="CI26" s="70"/>
      <c r="CJ26" s="70"/>
      <c r="CK26" s="69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</row>
    <row r="27" spans="1:184" ht="18.75" customHeight="1">
      <c r="A27" s="436" t="s">
        <v>195</v>
      </c>
      <c r="B27" s="437"/>
      <c r="C27" s="437"/>
      <c r="D27" s="9"/>
      <c r="E27" s="725" t="s">
        <v>223</v>
      </c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5"/>
      <c r="Z27" s="725"/>
      <c r="AA27" s="95"/>
      <c r="AB27" s="726"/>
      <c r="AC27" s="626"/>
      <c r="AD27" s="626"/>
      <c r="AE27" s="626"/>
      <c r="AF27" s="560"/>
      <c r="AG27" s="560"/>
      <c r="AH27" s="560"/>
      <c r="AI27" s="560"/>
      <c r="AJ27" s="560"/>
      <c r="AK27" s="560" t="s">
        <v>8</v>
      </c>
      <c r="AL27" s="560"/>
      <c r="AM27" s="560"/>
      <c r="AN27" s="560"/>
      <c r="AO27" s="560"/>
      <c r="AP27" s="560"/>
      <c r="AQ27" s="560"/>
      <c r="AR27" s="560" t="s">
        <v>9</v>
      </c>
      <c r="AS27" s="560"/>
      <c r="AT27" s="560"/>
      <c r="AU27" s="560"/>
      <c r="AV27" s="560"/>
      <c r="AW27" s="560"/>
      <c r="AX27" s="560"/>
      <c r="AY27" s="560"/>
      <c r="AZ27" s="560" t="s">
        <v>209</v>
      </c>
      <c r="BA27" s="560"/>
      <c r="BB27" s="560"/>
      <c r="BC27" s="437"/>
      <c r="BD27" s="437"/>
      <c r="BE27" s="437"/>
      <c r="BF27" s="437"/>
      <c r="BG27" s="437"/>
      <c r="BH27" s="438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69"/>
      <c r="CE27" s="70"/>
      <c r="CF27" s="70"/>
      <c r="CG27" s="70"/>
      <c r="CH27" s="70"/>
      <c r="CI27" s="70"/>
      <c r="CJ27" s="70"/>
      <c r="CK27" s="69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</row>
    <row r="28" spans="1:184" ht="18.75" customHeight="1">
      <c r="A28" s="436" t="s">
        <v>224</v>
      </c>
      <c r="B28" s="437"/>
      <c r="C28" s="437"/>
      <c r="D28" s="9"/>
      <c r="E28" s="725" t="s">
        <v>225</v>
      </c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  <c r="AA28" s="95"/>
      <c r="AB28" s="730"/>
      <c r="AC28" s="731"/>
      <c r="AD28" s="731"/>
      <c r="AE28" s="731"/>
      <c r="AF28" s="731"/>
      <c r="AG28" s="731"/>
      <c r="AH28" s="731"/>
      <c r="AI28" s="731"/>
      <c r="AJ28" s="731"/>
      <c r="AK28" s="731"/>
      <c r="AL28" s="731"/>
      <c r="AM28" s="731"/>
      <c r="AN28" s="731"/>
      <c r="AO28" s="731"/>
      <c r="AP28" s="731"/>
      <c r="AQ28" s="731"/>
      <c r="AR28" s="731"/>
      <c r="AS28" s="731"/>
      <c r="AT28" s="731"/>
      <c r="AU28" s="731"/>
      <c r="AV28" s="731"/>
      <c r="AW28" s="731"/>
      <c r="AX28" s="731"/>
      <c r="AY28" s="731"/>
      <c r="AZ28" s="560" t="s">
        <v>8</v>
      </c>
      <c r="BA28" s="560"/>
      <c r="BB28" s="560"/>
      <c r="BC28" s="732"/>
      <c r="BD28" s="732"/>
      <c r="BE28" s="732"/>
      <c r="BF28" s="732"/>
      <c r="BG28" s="732"/>
      <c r="BH28" s="733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69"/>
      <c r="CE28" s="70"/>
      <c r="CF28" s="70"/>
      <c r="CG28" s="70"/>
      <c r="CH28" s="70"/>
      <c r="CI28" s="70"/>
      <c r="CJ28" s="70"/>
      <c r="CK28" s="69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</row>
    <row r="29" spans="1:184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69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</row>
    <row r="31" spans="1:184">
      <c r="C31" s="16"/>
      <c r="D31" s="16"/>
    </row>
    <row r="32" spans="1:184">
      <c r="C32" s="16"/>
      <c r="D32" s="16"/>
    </row>
    <row r="33" spans="3:172">
      <c r="C33" s="16"/>
      <c r="D33" s="16"/>
    </row>
    <row r="34" spans="3:172">
      <c r="C34" s="16"/>
      <c r="D34" s="16"/>
    </row>
    <row r="35" spans="3:172">
      <c r="C35" s="16"/>
      <c r="D35" s="16"/>
    </row>
    <row r="38" spans="3:172">
      <c r="FP38" s="244" t="str">
        <f>CONCATENATE("(",'様式5-1'!BJ6,")")</f>
        <v>(0)</v>
      </c>
    </row>
  </sheetData>
  <sheetProtection sheet="1" objects="1" scenarios="1" selectLockedCells="1"/>
  <mergeCells count="244">
    <mergeCell ref="A28:C28"/>
    <mergeCell ref="E28:Z28"/>
    <mergeCell ref="AB28:AY28"/>
    <mergeCell ref="AZ28:BB28"/>
    <mergeCell ref="BC28:BH28"/>
    <mergeCell ref="AU26:AY26"/>
    <mergeCell ref="AZ26:BB26"/>
    <mergeCell ref="BC26:BH26"/>
    <mergeCell ref="A27:C27"/>
    <mergeCell ref="E27:Z27"/>
    <mergeCell ref="AB27:AE27"/>
    <mergeCell ref="AF27:AJ27"/>
    <mergeCell ref="AK27:AM27"/>
    <mergeCell ref="AN27:AQ27"/>
    <mergeCell ref="AR27:AT27"/>
    <mergeCell ref="E26:Z26"/>
    <mergeCell ref="AB26:AE26"/>
    <mergeCell ref="AF26:AJ26"/>
    <mergeCell ref="AK26:AM26"/>
    <mergeCell ref="AN26:AQ26"/>
    <mergeCell ref="AR26:AT26"/>
    <mergeCell ref="AU27:AY27"/>
    <mergeCell ref="AZ27:BB27"/>
    <mergeCell ref="BC27:BH27"/>
    <mergeCell ref="AR24:AT24"/>
    <mergeCell ref="AU24:AY24"/>
    <mergeCell ref="AZ24:BB24"/>
    <mergeCell ref="BC24:BH24"/>
    <mergeCell ref="A25:C25"/>
    <mergeCell ref="E25:Z25"/>
    <mergeCell ref="AB25:AE25"/>
    <mergeCell ref="AF25:AJ25"/>
    <mergeCell ref="AK25:AM25"/>
    <mergeCell ref="AN25:AQ25"/>
    <mergeCell ref="AR25:AT25"/>
    <mergeCell ref="AU25:AY25"/>
    <mergeCell ref="AZ25:BB25"/>
    <mergeCell ref="BC25:BH25"/>
    <mergeCell ref="FG20:FI20"/>
    <mergeCell ref="FJ20:FM20"/>
    <mergeCell ref="FN20:FP20"/>
    <mergeCell ref="A22:C22"/>
    <mergeCell ref="A24:C24"/>
    <mergeCell ref="E24:Z24"/>
    <mergeCell ref="AB24:AE24"/>
    <mergeCell ref="AF24:AJ24"/>
    <mergeCell ref="AK24:AM24"/>
    <mergeCell ref="AN24:AQ24"/>
    <mergeCell ref="EE20:EM20"/>
    <mergeCell ref="EN20:EP20"/>
    <mergeCell ref="EQ20:ET20"/>
    <mergeCell ref="EU20:EX20"/>
    <mergeCell ref="EY20:FB20"/>
    <mergeCell ref="FC20:FF20"/>
    <mergeCell ref="CW20:CZ20"/>
    <mergeCell ref="DA20:DD20"/>
    <mergeCell ref="DE20:DH20"/>
    <mergeCell ref="DI20:DK20"/>
    <mergeCell ref="DL20:EA20"/>
    <mergeCell ref="EB20:ED20"/>
    <mergeCell ref="BV20:BX20"/>
    <mergeCell ref="BY20:CG20"/>
    <mergeCell ref="DE19:DH19"/>
    <mergeCell ref="AY19:BC19"/>
    <mergeCell ref="BD19:BF19"/>
    <mergeCell ref="BG19:BU19"/>
    <mergeCell ref="BV19:BX19"/>
    <mergeCell ref="BY19:CG19"/>
    <mergeCell ref="CH19:CJ19"/>
    <mergeCell ref="CH20:CJ20"/>
    <mergeCell ref="CK20:CO20"/>
    <mergeCell ref="CP20:CS20"/>
    <mergeCell ref="CT20:CV20"/>
    <mergeCell ref="AY20:BC20"/>
    <mergeCell ref="BD20:BF20"/>
    <mergeCell ref="BG20:BU20"/>
    <mergeCell ref="CP18:CS18"/>
    <mergeCell ref="CT18:CV18"/>
    <mergeCell ref="CW18:CZ18"/>
    <mergeCell ref="DA18:DD18"/>
    <mergeCell ref="A20:O20"/>
    <mergeCell ref="P20:R20"/>
    <mergeCell ref="T20:AA20"/>
    <mergeCell ref="AB20:AD20"/>
    <mergeCell ref="AE20:AI20"/>
    <mergeCell ref="AJ20:AM20"/>
    <mergeCell ref="CK19:CO19"/>
    <mergeCell ref="CP19:CS19"/>
    <mergeCell ref="CT19:CV19"/>
    <mergeCell ref="CW19:CZ19"/>
    <mergeCell ref="DA19:DD19"/>
    <mergeCell ref="AN20:AP20"/>
    <mergeCell ref="AQ20:AU20"/>
    <mergeCell ref="AV20:AX20"/>
    <mergeCell ref="AV18:AX18"/>
    <mergeCell ref="AY18:BC18"/>
    <mergeCell ref="BD18:BF18"/>
    <mergeCell ref="BG18:BU18"/>
    <mergeCell ref="BV18:BX18"/>
    <mergeCell ref="BY18:CG18"/>
    <mergeCell ref="FG19:FI19"/>
    <mergeCell ref="FJ19:FM19"/>
    <mergeCell ref="FN19:FP19"/>
    <mergeCell ref="DI19:DK19"/>
    <mergeCell ref="DL19:EA19"/>
    <mergeCell ref="EB19:ED19"/>
    <mergeCell ref="EE19:EM19"/>
    <mergeCell ref="EN19:EP19"/>
    <mergeCell ref="EQ19:ET19"/>
    <mergeCell ref="EU19:EX19"/>
    <mergeCell ref="EY19:FB19"/>
    <mergeCell ref="FC19:FF19"/>
    <mergeCell ref="FN18:FP18"/>
    <mergeCell ref="A19:O19"/>
    <mergeCell ref="P19:R19"/>
    <mergeCell ref="T19:AA19"/>
    <mergeCell ref="AB19:AD19"/>
    <mergeCell ref="AE19:AI19"/>
    <mergeCell ref="AJ19:AM19"/>
    <mergeCell ref="AN19:AP19"/>
    <mergeCell ref="AQ19:AU19"/>
    <mergeCell ref="AV19:AX19"/>
    <mergeCell ref="EQ18:ET18"/>
    <mergeCell ref="EU18:EX18"/>
    <mergeCell ref="EY18:FB18"/>
    <mergeCell ref="FC18:FF18"/>
    <mergeCell ref="FG18:FI18"/>
    <mergeCell ref="FJ18:FM18"/>
    <mergeCell ref="DE18:DH18"/>
    <mergeCell ref="DI18:DK18"/>
    <mergeCell ref="DL18:EA18"/>
    <mergeCell ref="EB18:ED18"/>
    <mergeCell ref="EE18:EM18"/>
    <mergeCell ref="EN18:EP18"/>
    <mergeCell ref="CH18:CJ18"/>
    <mergeCell ref="CK18:CO18"/>
    <mergeCell ref="FJ17:FM17"/>
    <mergeCell ref="FN17:FP17"/>
    <mergeCell ref="A18:O18"/>
    <mergeCell ref="P18:R18"/>
    <mergeCell ref="T18:AA18"/>
    <mergeCell ref="AB18:AD18"/>
    <mergeCell ref="AE18:AI18"/>
    <mergeCell ref="AJ18:AM18"/>
    <mergeCell ref="AN18:AP18"/>
    <mergeCell ref="AQ18:AU18"/>
    <mergeCell ref="EN17:EP17"/>
    <mergeCell ref="EQ17:ET17"/>
    <mergeCell ref="EU17:EX17"/>
    <mergeCell ref="EY17:FB17"/>
    <mergeCell ref="FC17:FF17"/>
    <mergeCell ref="FG17:FI17"/>
    <mergeCell ref="DA17:DD17"/>
    <mergeCell ref="DE17:DH17"/>
    <mergeCell ref="DI17:DK17"/>
    <mergeCell ref="DL17:EA17"/>
    <mergeCell ref="EB17:ED17"/>
    <mergeCell ref="A17:O17"/>
    <mergeCell ref="P17:R17"/>
    <mergeCell ref="T17:AA17"/>
    <mergeCell ref="AB17:AD17"/>
    <mergeCell ref="AE17:AI17"/>
    <mergeCell ref="AJ17:AM17"/>
    <mergeCell ref="AN17:AP17"/>
    <mergeCell ref="CK17:CO17"/>
    <mergeCell ref="CP17:CS17"/>
    <mergeCell ref="CT17:CV17"/>
    <mergeCell ref="CW17:CZ17"/>
    <mergeCell ref="AQ17:AU17"/>
    <mergeCell ref="AV17:AX17"/>
    <mergeCell ref="AY17:BC17"/>
    <mergeCell ref="BD17:BF17"/>
    <mergeCell ref="BG17:BU17"/>
    <mergeCell ref="BV17:BX17"/>
    <mergeCell ref="EE17:EM17"/>
    <mergeCell ref="BY17:CG17"/>
    <mergeCell ref="CH17:CJ17"/>
    <mergeCell ref="EQ15:FP15"/>
    <mergeCell ref="A16:O16"/>
    <mergeCell ref="P16:R16"/>
    <mergeCell ref="T16:AA16"/>
    <mergeCell ref="AB16:AD16"/>
    <mergeCell ref="AE16:AI16"/>
    <mergeCell ref="AJ16:AM16"/>
    <mergeCell ref="CH16:CJ16"/>
    <mergeCell ref="CK16:CO16"/>
    <mergeCell ref="CP16:CS16"/>
    <mergeCell ref="CT16:CV16"/>
    <mergeCell ref="AN16:AP16"/>
    <mergeCell ref="AQ16:AU16"/>
    <mergeCell ref="AV16:AX16"/>
    <mergeCell ref="AY16:BC16"/>
    <mergeCell ref="BD16:BF16"/>
    <mergeCell ref="BG16:BU16"/>
    <mergeCell ref="FG16:FI16"/>
    <mergeCell ref="FJ16:FM16"/>
    <mergeCell ref="FN16:FP16"/>
    <mergeCell ref="EQ16:ET16"/>
    <mergeCell ref="EU16:EX16"/>
    <mergeCell ref="EY16:FB16"/>
    <mergeCell ref="FC16:FF16"/>
    <mergeCell ref="H8:AP8"/>
    <mergeCell ref="AQ8:AS8"/>
    <mergeCell ref="AT8:BH8"/>
    <mergeCell ref="BI8:BK8"/>
    <mergeCell ref="CT8:DV8"/>
    <mergeCell ref="DW8:EB8"/>
    <mergeCell ref="EB15:EP15"/>
    <mergeCell ref="EE16:EM16"/>
    <mergeCell ref="EN16:EP16"/>
    <mergeCell ref="CW16:CZ16"/>
    <mergeCell ref="DA16:DD16"/>
    <mergeCell ref="DE16:DH16"/>
    <mergeCell ref="DI16:DK16"/>
    <mergeCell ref="DL16:EA16"/>
    <mergeCell ref="EB16:ED16"/>
    <mergeCell ref="BV16:BX16"/>
    <mergeCell ref="BY16:CG16"/>
    <mergeCell ref="A13:C13"/>
    <mergeCell ref="A15:O15"/>
    <mergeCell ref="P15:AD15"/>
    <mergeCell ref="AE15:BF15"/>
    <mergeCell ref="BG15:BU15"/>
    <mergeCell ref="BV15:CJ15"/>
    <mergeCell ref="H9:AN9"/>
    <mergeCell ref="AQ9:BK9"/>
    <mergeCell ref="CT9:DV9"/>
    <mergeCell ref="H10:AN10"/>
    <mergeCell ref="AQ10:BK10"/>
    <mergeCell ref="H11:AN11"/>
    <mergeCell ref="AQ11:BK11"/>
    <mergeCell ref="CK15:DK15"/>
    <mergeCell ref="DL15:EA15"/>
    <mergeCell ref="O1:AT1"/>
    <mergeCell ref="BN1:CW1"/>
    <mergeCell ref="A4:C4"/>
    <mergeCell ref="BR4:BT4"/>
    <mergeCell ref="AQ6:BK6"/>
    <mergeCell ref="BR6:CS6"/>
    <mergeCell ref="CT6:EB6"/>
    <mergeCell ref="H7:AN7"/>
    <mergeCell ref="AQ7:BK7"/>
    <mergeCell ref="CT7:DV7"/>
    <mergeCell ref="DW7:EB7"/>
  </mergeCells>
  <phoneticPr fontId="4"/>
  <dataValidations count="1">
    <dataValidation imeMode="halfAlpha" allowBlank="1" showInputMessage="1" showErrorMessage="1" sqref="AQ7:BK7 AT8:BH8 AQ9:BK10 CT7:DV8 T16:AA20 AJ16:AM20 AQ16:AU20 AY16:BC20 BY16:CG20 CP16:CS20 CW16:CZ20 DE16:DH20 EE16:EM20 EU16:EX20 FC16:FF20 FJ16:FM20 AN24:AQ27 AU24:AY27 AB28:AY28 AF24:AJ27"/>
  </dataValidations>
  <pageMargins left="0.7" right="0.7" top="0.75" bottom="0.75" header="0.3" footer="0.3"/>
  <pageSetup paperSize="9" scale="88" orientation="landscape" r:id="rId1"/>
  <headerFooter>
    <oddHeader>&amp;R(様式3-1③)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'（選択リスト）'!$C$3:$C$7</xm:f>
          </x14:formula1>
          <xm:sqref>AE16:AI20 CK16:CO20 EQ16:ET20 AB24:AE27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95"/>
  <sheetViews>
    <sheetView view="pageBreakPreview" zoomScaleNormal="100" zoomScaleSheetLayoutView="100" workbookViewId="0">
      <selection activeCell="C67" sqref="C67:GD72"/>
    </sheetView>
  </sheetViews>
  <sheetFormatPr defaultColWidth="9" defaultRowHeight="12"/>
  <cols>
    <col min="1" max="81" width="0.875" style="97" customWidth="1"/>
    <col min="82" max="82" width="0.875" style="100" customWidth="1"/>
    <col min="83" max="203" width="0.875" style="97" customWidth="1"/>
    <col min="204" max="204" width="3.25" style="97" bestFit="1" customWidth="1"/>
    <col min="205" max="16384" width="9" style="97"/>
  </cols>
  <sheetData>
    <row r="1" spans="1:206" ht="15" customHeight="1">
      <c r="A1" s="94" t="s">
        <v>157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  <c r="N1" s="559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1"/>
      <c r="AR1" s="69"/>
      <c r="AS1" s="70"/>
      <c r="AT1" s="70"/>
      <c r="AU1" s="94" t="s">
        <v>158</v>
      </c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6"/>
      <c r="BI1" s="668" t="str">
        <f>'様式1(共通様式)'!AH3</f>
        <v>工:      　　コ:      　　物:</v>
      </c>
      <c r="BJ1" s="560"/>
      <c r="BK1" s="560"/>
      <c r="BL1" s="560"/>
      <c r="BM1" s="560"/>
      <c r="BN1" s="560"/>
      <c r="BO1" s="560"/>
      <c r="BP1" s="560"/>
      <c r="BQ1" s="560"/>
      <c r="BR1" s="560"/>
      <c r="BS1" s="560"/>
      <c r="BT1" s="560"/>
      <c r="BU1" s="560"/>
      <c r="BV1" s="560"/>
      <c r="BW1" s="560"/>
      <c r="BX1" s="560"/>
      <c r="BY1" s="560"/>
      <c r="BZ1" s="560"/>
      <c r="CA1" s="560"/>
      <c r="CB1" s="560"/>
      <c r="CC1" s="560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1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37">
        <v>1</v>
      </c>
      <c r="FB1" s="738"/>
      <c r="FC1" s="738"/>
      <c r="FD1" s="739"/>
      <c r="FE1" s="562" t="s">
        <v>159</v>
      </c>
      <c r="FF1" s="562"/>
      <c r="FG1" s="562"/>
      <c r="FH1" s="562"/>
      <c r="FI1" s="737">
        <v>1</v>
      </c>
      <c r="FJ1" s="738"/>
      <c r="FK1" s="738"/>
      <c r="FL1" s="739"/>
      <c r="FM1" s="562" t="s">
        <v>160</v>
      </c>
      <c r="FN1" s="562"/>
      <c r="FO1" s="562"/>
      <c r="FP1" s="562"/>
      <c r="FQ1" s="70"/>
      <c r="FR1" s="70"/>
    </row>
    <row r="2" spans="1:206" ht="5.45" customHeight="1">
      <c r="A2" s="70"/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</row>
    <row r="3" spans="1:206" ht="12.95" customHeight="1">
      <c r="A3" s="443" t="s">
        <v>785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3"/>
      <c r="BV3" s="443"/>
      <c r="BW3" s="443"/>
      <c r="BX3" s="443"/>
      <c r="BY3" s="443"/>
      <c r="BZ3" s="443"/>
      <c r="CA3" s="443"/>
      <c r="CB3" s="443"/>
      <c r="CC3" s="443"/>
      <c r="CD3" s="443"/>
      <c r="CE3" s="443"/>
      <c r="CF3" s="443"/>
      <c r="CG3" s="443"/>
      <c r="CH3" s="443"/>
      <c r="CI3" s="443"/>
      <c r="CJ3" s="443"/>
      <c r="CK3" s="443"/>
      <c r="CL3" s="443"/>
      <c r="CM3" s="443"/>
      <c r="CN3" s="443"/>
      <c r="CO3" s="443"/>
      <c r="CP3" s="443"/>
      <c r="CQ3" s="443"/>
      <c r="CR3" s="443"/>
      <c r="CS3" s="443"/>
      <c r="CT3" s="443"/>
      <c r="CU3" s="443"/>
      <c r="CV3" s="443"/>
      <c r="CW3" s="443"/>
      <c r="CX3" s="443"/>
      <c r="CY3" s="443"/>
      <c r="CZ3" s="443"/>
      <c r="DA3" s="443"/>
      <c r="DB3" s="443"/>
      <c r="DC3" s="443"/>
      <c r="DD3" s="443"/>
      <c r="DE3" s="443"/>
      <c r="DF3" s="443"/>
      <c r="DG3" s="443"/>
      <c r="DH3" s="443"/>
      <c r="DI3" s="443"/>
      <c r="DJ3" s="443"/>
      <c r="DK3" s="443"/>
      <c r="DL3" s="443"/>
      <c r="DM3" s="443"/>
      <c r="DN3" s="443"/>
      <c r="DO3" s="443"/>
      <c r="DP3" s="443"/>
      <c r="DQ3" s="443"/>
      <c r="DR3" s="443"/>
      <c r="DS3" s="443"/>
      <c r="DT3" s="443"/>
      <c r="DU3" s="443"/>
      <c r="DV3" s="443"/>
      <c r="DW3" s="443"/>
      <c r="DX3" s="443"/>
      <c r="DY3" s="443"/>
      <c r="DZ3" s="443"/>
      <c r="EA3" s="443"/>
      <c r="EB3" s="443"/>
      <c r="EC3" s="443"/>
      <c r="ED3" s="443"/>
      <c r="EE3" s="443"/>
      <c r="EF3" s="443"/>
      <c r="EG3" s="443"/>
      <c r="EH3" s="443"/>
      <c r="EI3" s="443"/>
      <c r="EJ3" s="443"/>
      <c r="EK3" s="443"/>
      <c r="EL3" s="443"/>
      <c r="EM3" s="443"/>
      <c r="EN3" s="443"/>
      <c r="EO3" s="443"/>
      <c r="EP3" s="443"/>
      <c r="EQ3" s="443"/>
      <c r="ER3" s="443"/>
      <c r="ES3" s="443"/>
      <c r="ET3" s="443"/>
      <c r="EU3" s="443"/>
      <c r="EV3" s="443"/>
      <c r="EW3" s="443"/>
      <c r="EX3" s="443"/>
      <c r="EY3" s="443"/>
      <c r="EZ3" s="443"/>
      <c r="FA3" s="443"/>
      <c r="FB3" s="443"/>
      <c r="FC3" s="443"/>
      <c r="FD3" s="443"/>
      <c r="FE3" s="443"/>
      <c r="FF3" s="443"/>
      <c r="FG3" s="443"/>
      <c r="FH3" s="443"/>
      <c r="FI3" s="443"/>
      <c r="FJ3" s="443"/>
      <c r="FK3" s="443"/>
      <c r="FL3" s="443"/>
      <c r="FM3" s="443"/>
      <c r="FN3" s="443"/>
      <c r="FO3" s="443"/>
      <c r="FP3" s="443"/>
      <c r="FQ3" s="443"/>
      <c r="FR3" s="443"/>
    </row>
    <row r="4" spans="1:206" ht="12.95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3"/>
      <c r="BT4" s="443"/>
      <c r="BU4" s="443"/>
      <c r="BV4" s="443"/>
      <c r="BW4" s="443"/>
      <c r="BX4" s="443"/>
      <c r="BY4" s="443"/>
      <c r="BZ4" s="443"/>
      <c r="CA4" s="443"/>
      <c r="CB4" s="443"/>
      <c r="CC4" s="443"/>
      <c r="CD4" s="443"/>
      <c r="CE4" s="443"/>
      <c r="CF4" s="443"/>
      <c r="CG4" s="443"/>
      <c r="CH4" s="443"/>
      <c r="CI4" s="443"/>
      <c r="CJ4" s="443"/>
      <c r="CK4" s="443"/>
      <c r="CL4" s="443"/>
      <c r="CM4" s="443"/>
      <c r="CN4" s="443"/>
      <c r="CO4" s="443"/>
      <c r="CP4" s="443"/>
      <c r="CQ4" s="443"/>
      <c r="CR4" s="443"/>
      <c r="CS4" s="443"/>
      <c r="CT4" s="443"/>
      <c r="CU4" s="443"/>
      <c r="CV4" s="443"/>
      <c r="CW4" s="443"/>
      <c r="CX4" s="443"/>
      <c r="CY4" s="443"/>
      <c r="CZ4" s="443"/>
      <c r="DA4" s="443"/>
      <c r="DB4" s="443"/>
      <c r="DC4" s="443"/>
      <c r="DD4" s="443"/>
      <c r="DE4" s="443"/>
      <c r="DF4" s="443"/>
      <c r="DG4" s="443"/>
      <c r="DH4" s="443"/>
      <c r="DI4" s="443"/>
      <c r="DJ4" s="443"/>
      <c r="DK4" s="443"/>
      <c r="DL4" s="443"/>
      <c r="DM4" s="443"/>
      <c r="DN4" s="443"/>
      <c r="DO4" s="443"/>
      <c r="DP4" s="443"/>
      <c r="DQ4" s="443"/>
      <c r="DR4" s="443"/>
      <c r="DS4" s="443"/>
      <c r="DT4" s="443"/>
      <c r="DU4" s="443"/>
      <c r="DV4" s="443"/>
      <c r="DW4" s="443"/>
      <c r="DX4" s="443"/>
      <c r="DY4" s="443"/>
      <c r="DZ4" s="443"/>
      <c r="EA4" s="443"/>
      <c r="EB4" s="443"/>
      <c r="EC4" s="443"/>
      <c r="ED4" s="443"/>
      <c r="EE4" s="443"/>
      <c r="EF4" s="443"/>
      <c r="EG4" s="443"/>
      <c r="EH4" s="443"/>
      <c r="EI4" s="443"/>
      <c r="EJ4" s="443"/>
      <c r="EK4" s="443"/>
      <c r="EL4" s="443"/>
      <c r="EM4" s="443"/>
      <c r="EN4" s="443"/>
      <c r="EO4" s="443"/>
      <c r="EP4" s="443"/>
      <c r="EQ4" s="443"/>
      <c r="ER4" s="443"/>
      <c r="ES4" s="443"/>
      <c r="ET4" s="443"/>
      <c r="EU4" s="443"/>
      <c r="EV4" s="443"/>
      <c r="EW4" s="443"/>
      <c r="EX4" s="443"/>
      <c r="EY4" s="443"/>
      <c r="EZ4" s="443"/>
      <c r="FA4" s="443"/>
      <c r="FB4" s="443"/>
      <c r="FC4" s="443"/>
      <c r="FD4" s="443"/>
      <c r="FE4" s="443"/>
      <c r="FF4" s="443"/>
      <c r="FG4" s="443"/>
      <c r="FH4" s="443"/>
      <c r="FI4" s="443"/>
      <c r="FJ4" s="443"/>
      <c r="FK4" s="443"/>
      <c r="FL4" s="443"/>
      <c r="FM4" s="443"/>
      <c r="FN4" s="443"/>
      <c r="FO4" s="443"/>
      <c r="FP4" s="443"/>
      <c r="FQ4" s="443"/>
      <c r="FR4" s="443"/>
    </row>
    <row r="5" spans="1:206" s="100" customFormat="1" ht="21.95" customHeight="1">
      <c r="A5" s="436">
        <v>31</v>
      </c>
      <c r="B5" s="437"/>
      <c r="C5" s="438"/>
      <c r="D5" s="70"/>
      <c r="E5" s="70"/>
      <c r="F5" s="70" t="s">
        <v>486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9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</row>
    <row r="6" spans="1:206" ht="6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69"/>
      <c r="DO6" s="69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</row>
    <row r="7" spans="1:206" ht="14.25" customHeight="1">
      <c r="A7" s="70"/>
      <c r="B7" s="70"/>
      <c r="C7" s="70"/>
      <c r="D7" s="70"/>
      <c r="E7" s="744" t="s">
        <v>226</v>
      </c>
      <c r="F7" s="745"/>
      <c r="G7" s="745"/>
      <c r="H7" s="745"/>
      <c r="I7" s="745"/>
      <c r="J7" s="745"/>
      <c r="K7" s="745"/>
      <c r="L7" s="746"/>
      <c r="M7" s="750"/>
      <c r="N7" s="750"/>
      <c r="O7" s="750"/>
      <c r="P7" s="750"/>
      <c r="Q7" s="750"/>
      <c r="R7" s="751" t="s">
        <v>227</v>
      </c>
      <c r="S7" s="752"/>
      <c r="T7" s="752"/>
      <c r="U7" s="752"/>
      <c r="V7" s="752"/>
      <c r="W7" s="752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1"/>
      <c r="AM7" s="741"/>
      <c r="AN7" s="741"/>
      <c r="AO7" s="741"/>
      <c r="AP7" s="741"/>
      <c r="AQ7" s="741"/>
      <c r="AR7" s="741"/>
      <c r="AS7" s="741"/>
      <c r="AT7" s="741"/>
      <c r="AU7" s="741"/>
      <c r="AV7" s="741"/>
      <c r="AW7" s="741"/>
      <c r="AX7" s="741"/>
      <c r="AY7" s="741"/>
      <c r="AZ7" s="741"/>
      <c r="BA7" s="741"/>
      <c r="BB7" s="741"/>
      <c r="BC7" s="741"/>
      <c r="BD7" s="741"/>
      <c r="BE7" s="742"/>
      <c r="BF7" s="70"/>
      <c r="BG7" s="70"/>
      <c r="BH7" s="70"/>
      <c r="BI7" s="70"/>
      <c r="BJ7" s="744" t="s">
        <v>226</v>
      </c>
      <c r="BK7" s="745"/>
      <c r="BL7" s="745"/>
      <c r="BM7" s="745"/>
      <c r="BN7" s="745"/>
      <c r="BO7" s="745"/>
      <c r="BP7" s="745"/>
      <c r="BQ7" s="746"/>
      <c r="BR7" s="750"/>
      <c r="BS7" s="750"/>
      <c r="BT7" s="750"/>
      <c r="BU7" s="750"/>
      <c r="BV7" s="750"/>
      <c r="BW7" s="751" t="s">
        <v>228</v>
      </c>
      <c r="BX7" s="752"/>
      <c r="BY7" s="752"/>
      <c r="BZ7" s="752"/>
      <c r="CA7" s="752"/>
      <c r="CB7" s="752"/>
      <c r="CC7" s="741"/>
      <c r="CD7" s="741"/>
      <c r="CE7" s="741"/>
      <c r="CF7" s="741"/>
      <c r="CG7" s="741"/>
      <c r="CH7" s="741"/>
      <c r="CI7" s="741"/>
      <c r="CJ7" s="741"/>
      <c r="CK7" s="741"/>
      <c r="CL7" s="741"/>
      <c r="CM7" s="741"/>
      <c r="CN7" s="741"/>
      <c r="CO7" s="741"/>
      <c r="CP7" s="741"/>
      <c r="CQ7" s="741"/>
      <c r="CR7" s="741"/>
      <c r="CS7" s="741"/>
      <c r="CT7" s="741"/>
      <c r="CU7" s="741"/>
      <c r="CV7" s="741"/>
      <c r="CW7" s="741"/>
      <c r="CX7" s="741"/>
      <c r="CY7" s="741"/>
      <c r="CZ7" s="741"/>
      <c r="DA7" s="741"/>
      <c r="DB7" s="741"/>
      <c r="DC7" s="741"/>
      <c r="DD7" s="741"/>
      <c r="DE7" s="741"/>
      <c r="DF7" s="741"/>
      <c r="DG7" s="741"/>
      <c r="DH7" s="741"/>
      <c r="DI7" s="741"/>
      <c r="DJ7" s="742"/>
      <c r="DK7" s="70"/>
      <c r="DL7" s="70"/>
      <c r="DM7" s="70"/>
      <c r="DN7" s="70"/>
      <c r="DO7" s="744" t="s">
        <v>226</v>
      </c>
      <c r="DP7" s="745"/>
      <c r="DQ7" s="745"/>
      <c r="DR7" s="745"/>
      <c r="DS7" s="745"/>
      <c r="DT7" s="745"/>
      <c r="DU7" s="745"/>
      <c r="DV7" s="746"/>
      <c r="DW7" s="750"/>
      <c r="DX7" s="750"/>
      <c r="DY7" s="750"/>
      <c r="DZ7" s="750"/>
      <c r="EA7" s="750"/>
      <c r="EB7" s="740" t="s">
        <v>229</v>
      </c>
      <c r="EC7" s="741"/>
      <c r="ED7" s="741"/>
      <c r="EE7" s="741"/>
      <c r="EF7" s="741"/>
      <c r="EG7" s="741"/>
      <c r="EH7" s="741"/>
      <c r="EI7" s="741"/>
      <c r="EJ7" s="741"/>
      <c r="EK7" s="741"/>
      <c r="EL7" s="741"/>
      <c r="EM7" s="741"/>
      <c r="EN7" s="741"/>
      <c r="EO7" s="741"/>
      <c r="EP7" s="741"/>
      <c r="EQ7" s="741"/>
      <c r="ER7" s="741"/>
      <c r="ES7" s="741"/>
      <c r="ET7" s="741"/>
      <c r="EU7" s="741"/>
      <c r="EV7" s="741"/>
      <c r="EW7" s="741"/>
      <c r="EX7" s="741"/>
      <c r="EY7" s="741"/>
      <c r="EZ7" s="741"/>
      <c r="FA7" s="741"/>
      <c r="FB7" s="741"/>
      <c r="FC7" s="741"/>
      <c r="FD7" s="741"/>
      <c r="FE7" s="741"/>
      <c r="FF7" s="741"/>
      <c r="FG7" s="741"/>
      <c r="FH7" s="741"/>
      <c r="FI7" s="741"/>
      <c r="FJ7" s="741"/>
      <c r="FK7" s="741"/>
      <c r="FL7" s="741"/>
      <c r="FM7" s="741"/>
      <c r="FN7" s="741"/>
      <c r="FO7" s="742"/>
      <c r="FP7" s="70"/>
      <c r="FQ7" s="70"/>
      <c r="FR7" s="70"/>
    </row>
    <row r="8" spans="1:206" ht="14.25" customHeight="1">
      <c r="A8" s="70"/>
      <c r="B8" s="70"/>
      <c r="C8" s="70"/>
      <c r="D8" s="70"/>
      <c r="E8" s="747"/>
      <c r="F8" s="748"/>
      <c r="G8" s="748"/>
      <c r="H8" s="748"/>
      <c r="I8" s="748"/>
      <c r="J8" s="748"/>
      <c r="K8" s="748"/>
      <c r="L8" s="749"/>
      <c r="M8" s="750"/>
      <c r="N8" s="750"/>
      <c r="O8" s="750"/>
      <c r="P8" s="750"/>
      <c r="Q8" s="750"/>
      <c r="R8" s="436" t="s">
        <v>170</v>
      </c>
      <c r="S8" s="437"/>
      <c r="T8" s="437"/>
      <c r="U8" s="437"/>
      <c r="V8" s="437"/>
      <c r="W8" s="438"/>
      <c r="X8" s="743"/>
      <c r="Y8" s="732"/>
      <c r="Z8" s="732"/>
      <c r="AA8" s="732"/>
      <c r="AB8" s="732"/>
      <c r="AC8" s="732"/>
      <c r="AD8" s="732"/>
      <c r="AE8" s="732"/>
      <c r="AF8" s="732"/>
      <c r="AG8" s="732"/>
      <c r="AH8" s="732"/>
      <c r="AI8" s="732"/>
      <c r="AJ8" s="732"/>
      <c r="AK8" s="732"/>
      <c r="AL8" s="732"/>
      <c r="AM8" s="732"/>
      <c r="AN8" s="732"/>
      <c r="AO8" s="732"/>
      <c r="AP8" s="732"/>
      <c r="AQ8" s="732"/>
      <c r="AR8" s="732"/>
      <c r="AS8" s="732"/>
      <c r="AT8" s="732"/>
      <c r="AU8" s="732"/>
      <c r="AV8" s="732"/>
      <c r="AW8" s="732"/>
      <c r="AX8" s="732"/>
      <c r="AY8" s="732"/>
      <c r="AZ8" s="732"/>
      <c r="BA8" s="732"/>
      <c r="BB8" s="732"/>
      <c r="BC8" s="732"/>
      <c r="BD8" s="732"/>
      <c r="BE8" s="733"/>
      <c r="BF8" s="70"/>
      <c r="BG8" s="70"/>
      <c r="BH8" s="70"/>
      <c r="BI8" s="70"/>
      <c r="BJ8" s="747"/>
      <c r="BK8" s="748"/>
      <c r="BL8" s="748"/>
      <c r="BM8" s="748"/>
      <c r="BN8" s="748"/>
      <c r="BO8" s="748"/>
      <c r="BP8" s="748"/>
      <c r="BQ8" s="749"/>
      <c r="BR8" s="750"/>
      <c r="BS8" s="750"/>
      <c r="BT8" s="750"/>
      <c r="BU8" s="750"/>
      <c r="BV8" s="750"/>
      <c r="BW8" s="436" t="s">
        <v>170</v>
      </c>
      <c r="BX8" s="437"/>
      <c r="BY8" s="437"/>
      <c r="BZ8" s="437"/>
      <c r="CA8" s="437"/>
      <c r="CB8" s="438"/>
      <c r="CC8" s="743"/>
      <c r="CD8" s="732"/>
      <c r="CE8" s="732"/>
      <c r="CF8" s="732"/>
      <c r="CG8" s="732"/>
      <c r="CH8" s="732"/>
      <c r="CI8" s="732"/>
      <c r="CJ8" s="732"/>
      <c r="CK8" s="732"/>
      <c r="CL8" s="732"/>
      <c r="CM8" s="732"/>
      <c r="CN8" s="732"/>
      <c r="CO8" s="732"/>
      <c r="CP8" s="732"/>
      <c r="CQ8" s="732"/>
      <c r="CR8" s="732"/>
      <c r="CS8" s="732"/>
      <c r="CT8" s="732"/>
      <c r="CU8" s="732"/>
      <c r="CV8" s="732"/>
      <c r="CW8" s="732"/>
      <c r="CX8" s="732"/>
      <c r="CY8" s="732"/>
      <c r="CZ8" s="732"/>
      <c r="DA8" s="732"/>
      <c r="DB8" s="732"/>
      <c r="DC8" s="732"/>
      <c r="DD8" s="732"/>
      <c r="DE8" s="732"/>
      <c r="DF8" s="732"/>
      <c r="DG8" s="732"/>
      <c r="DH8" s="732"/>
      <c r="DI8" s="732"/>
      <c r="DJ8" s="733"/>
      <c r="DK8" s="70"/>
      <c r="DL8" s="70"/>
      <c r="DM8" s="70"/>
      <c r="DN8" s="70"/>
      <c r="DO8" s="747"/>
      <c r="DP8" s="748"/>
      <c r="DQ8" s="748"/>
      <c r="DR8" s="748"/>
      <c r="DS8" s="748"/>
      <c r="DT8" s="748"/>
      <c r="DU8" s="748"/>
      <c r="DV8" s="749"/>
      <c r="DW8" s="750"/>
      <c r="DX8" s="750"/>
      <c r="DY8" s="750"/>
      <c r="DZ8" s="750"/>
      <c r="EA8" s="750"/>
      <c r="EB8" s="436" t="s">
        <v>170</v>
      </c>
      <c r="EC8" s="437"/>
      <c r="ED8" s="437"/>
      <c r="EE8" s="437"/>
      <c r="EF8" s="437"/>
      <c r="EG8" s="438"/>
      <c r="EH8" s="743"/>
      <c r="EI8" s="732"/>
      <c r="EJ8" s="732"/>
      <c r="EK8" s="732"/>
      <c r="EL8" s="732"/>
      <c r="EM8" s="732"/>
      <c r="EN8" s="732"/>
      <c r="EO8" s="732"/>
      <c r="EP8" s="732"/>
      <c r="EQ8" s="732"/>
      <c r="ER8" s="732"/>
      <c r="ES8" s="732"/>
      <c r="ET8" s="732"/>
      <c r="EU8" s="732"/>
      <c r="EV8" s="732"/>
      <c r="EW8" s="732"/>
      <c r="EX8" s="732"/>
      <c r="EY8" s="732"/>
      <c r="EZ8" s="732"/>
      <c r="FA8" s="732"/>
      <c r="FB8" s="732"/>
      <c r="FC8" s="732"/>
      <c r="FD8" s="732"/>
      <c r="FE8" s="732"/>
      <c r="FF8" s="732"/>
      <c r="FG8" s="732"/>
      <c r="FH8" s="732"/>
      <c r="FI8" s="732"/>
      <c r="FJ8" s="732"/>
      <c r="FK8" s="732"/>
      <c r="FL8" s="732"/>
      <c r="FM8" s="732"/>
      <c r="FN8" s="732"/>
      <c r="FO8" s="733"/>
      <c r="FP8" s="70"/>
      <c r="FQ8" s="70"/>
      <c r="FR8" s="70"/>
    </row>
    <row r="9" spans="1:206" ht="14.25" customHeight="1">
      <c r="A9" s="70"/>
      <c r="B9" s="70"/>
      <c r="C9" s="70"/>
      <c r="D9" s="70"/>
      <c r="E9" s="753" t="s">
        <v>230</v>
      </c>
      <c r="F9" s="754"/>
      <c r="G9" s="754"/>
      <c r="H9" s="754"/>
      <c r="I9" s="754"/>
      <c r="J9" s="754"/>
      <c r="K9" s="754"/>
      <c r="L9" s="755"/>
      <c r="M9" s="556"/>
      <c r="N9" s="557"/>
      <c r="O9" s="557"/>
      <c r="P9" s="557"/>
      <c r="Q9" s="759"/>
      <c r="R9" s="760">
        <v>1</v>
      </c>
      <c r="S9" s="760"/>
      <c r="T9" s="760"/>
      <c r="U9" s="760"/>
      <c r="V9" s="760"/>
      <c r="W9" s="760"/>
      <c r="X9" s="761" t="s">
        <v>254</v>
      </c>
      <c r="Y9" s="762"/>
      <c r="Z9" s="762"/>
      <c r="AA9" s="762"/>
      <c r="AB9" s="762"/>
      <c r="AC9" s="762"/>
      <c r="AD9" s="762"/>
      <c r="AE9" s="762"/>
      <c r="AF9" s="762"/>
      <c r="AG9" s="762"/>
      <c r="AH9" s="762"/>
      <c r="AI9" s="762"/>
      <c r="AJ9" s="762"/>
      <c r="AK9" s="762"/>
      <c r="AL9" s="762"/>
      <c r="AM9" s="762"/>
      <c r="AN9" s="762"/>
      <c r="AO9" s="762"/>
      <c r="AP9" s="762"/>
      <c r="AQ9" s="762"/>
      <c r="AR9" s="762"/>
      <c r="AS9" s="762"/>
      <c r="AT9" s="762"/>
      <c r="AU9" s="762"/>
      <c r="AV9" s="762"/>
      <c r="AW9" s="762"/>
      <c r="AX9" s="762"/>
      <c r="AY9" s="762"/>
      <c r="AZ9" s="762"/>
      <c r="BA9" s="762"/>
      <c r="BB9" s="762"/>
      <c r="BC9" s="762"/>
      <c r="BD9" s="762"/>
      <c r="BE9" s="763"/>
      <c r="BF9" s="70"/>
      <c r="BG9" s="70"/>
      <c r="BH9" s="70"/>
      <c r="BI9" s="70"/>
      <c r="BJ9" s="753" t="s">
        <v>230</v>
      </c>
      <c r="BK9" s="754"/>
      <c r="BL9" s="754"/>
      <c r="BM9" s="754"/>
      <c r="BN9" s="754"/>
      <c r="BO9" s="754"/>
      <c r="BP9" s="754"/>
      <c r="BQ9" s="755"/>
      <c r="BR9" s="556"/>
      <c r="BS9" s="557"/>
      <c r="BT9" s="557"/>
      <c r="BU9" s="557"/>
      <c r="BV9" s="759"/>
      <c r="BW9" s="760">
        <v>36</v>
      </c>
      <c r="BX9" s="760"/>
      <c r="BY9" s="760"/>
      <c r="BZ9" s="760"/>
      <c r="CA9" s="760"/>
      <c r="CB9" s="760"/>
      <c r="CC9" s="761" t="s">
        <v>289</v>
      </c>
      <c r="CD9" s="762"/>
      <c r="CE9" s="762"/>
      <c r="CF9" s="762"/>
      <c r="CG9" s="762"/>
      <c r="CH9" s="762"/>
      <c r="CI9" s="762"/>
      <c r="CJ9" s="762"/>
      <c r="CK9" s="762"/>
      <c r="CL9" s="762"/>
      <c r="CM9" s="762"/>
      <c r="CN9" s="762"/>
      <c r="CO9" s="762"/>
      <c r="CP9" s="762"/>
      <c r="CQ9" s="762"/>
      <c r="CR9" s="762"/>
      <c r="CS9" s="762"/>
      <c r="CT9" s="762"/>
      <c r="CU9" s="762"/>
      <c r="CV9" s="762"/>
      <c r="CW9" s="762"/>
      <c r="CX9" s="762"/>
      <c r="CY9" s="762"/>
      <c r="CZ9" s="762"/>
      <c r="DA9" s="762"/>
      <c r="DB9" s="762"/>
      <c r="DC9" s="762"/>
      <c r="DD9" s="762"/>
      <c r="DE9" s="762"/>
      <c r="DF9" s="762"/>
      <c r="DG9" s="762"/>
      <c r="DH9" s="762"/>
      <c r="DI9" s="762"/>
      <c r="DJ9" s="763"/>
      <c r="DK9" s="70"/>
      <c r="DL9" s="70"/>
      <c r="DM9" s="70"/>
      <c r="DN9" s="70"/>
      <c r="DO9" s="753" t="s">
        <v>230</v>
      </c>
      <c r="DP9" s="754"/>
      <c r="DQ9" s="754"/>
      <c r="DR9" s="754"/>
      <c r="DS9" s="754"/>
      <c r="DT9" s="754"/>
      <c r="DU9" s="754"/>
      <c r="DV9" s="755"/>
      <c r="DW9" s="556"/>
      <c r="DX9" s="557"/>
      <c r="DY9" s="557"/>
      <c r="DZ9" s="557"/>
      <c r="EA9" s="759"/>
      <c r="EB9" s="436">
        <v>71</v>
      </c>
      <c r="EC9" s="437"/>
      <c r="ED9" s="437"/>
      <c r="EE9" s="437"/>
      <c r="EF9" s="437"/>
      <c r="EG9" s="438"/>
      <c r="EH9" s="761" t="s">
        <v>324</v>
      </c>
      <c r="EI9" s="762"/>
      <c r="EJ9" s="762"/>
      <c r="EK9" s="762"/>
      <c r="EL9" s="762"/>
      <c r="EM9" s="762"/>
      <c r="EN9" s="762"/>
      <c r="EO9" s="762"/>
      <c r="EP9" s="762"/>
      <c r="EQ9" s="762"/>
      <c r="ER9" s="762"/>
      <c r="ES9" s="762"/>
      <c r="ET9" s="762"/>
      <c r="EU9" s="762"/>
      <c r="EV9" s="762"/>
      <c r="EW9" s="762"/>
      <c r="EX9" s="762"/>
      <c r="EY9" s="762"/>
      <c r="EZ9" s="762"/>
      <c r="FA9" s="762"/>
      <c r="FB9" s="762"/>
      <c r="FC9" s="762"/>
      <c r="FD9" s="762"/>
      <c r="FE9" s="762"/>
      <c r="FF9" s="762"/>
      <c r="FG9" s="762"/>
      <c r="FH9" s="762"/>
      <c r="FI9" s="762"/>
      <c r="FJ9" s="762"/>
      <c r="FK9" s="762"/>
      <c r="FL9" s="762"/>
      <c r="FM9" s="762"/>
      <c r="FN9" s="762"/>
      <c r="FO9" s="763"/>
      <c r="FP9" s="70"/>
      <c r="FQ9" s="70"/>
      <c r="FR9" s="70"/>
      <c r="FS9" s="70"/>
      <c r="GV9" s="166" t="str">
        <f t="shared" ref="GV9:GV43" si="0">IF(M9="○",CONCATENATE(R9,"，"),"")</f>
        <v/>
      </c>
      <c r="GW9" s="172" t="str">
        <f>CONCATENATE(GV9,GV10,GV11,GV12,GV13,GV14,GV15,GV16,GV17,GV18,GV19,GV20,GV21,GV22,GV23,GV24,GV25,GV26,GV27,GV28,GV29,GV30,GV31,GV32,GV33,GV34,GV35,GV36,GV37,GV38,GV39,GV40,GV41,GV42,GV43,GV44,GV45,GV46,GV47,GV48,GV49,GV50,GV51,GV52,GV53,GV54,GV55,GV56,GV57,GV58,GV59,GV60,GV61,GV62,GV63,GV64,GV65,GV66,GV67,GV68,GV69,GV70,GV71,GV72,GV73,GV74,GV75,GV76,GV77,GV78,GV79,GV80,GV81,GV82,GV83,GV84,GV85,GV86,GV87,GV88
)</f>
        <v/>
      </c>
      <c r="GX9" s="70"/>
    </row>
    <row r="10" spans="1:206" ht="14.25" customHeight="1">
      <c r="A10" s="70"/>
      <c r="B10" s="70"/>
      <c r="C10" s="70"/>
      <c r="D10" s="70"/>
      <c r="E10" s="756"/>
      <c r="F10" s="757"/>
      <c r="G10" s="757"/>
      <c r="H10" s="757"/>
      <c r="I10" s="757"/>
      <c r="J10" s="757"/>
      <c r="K10" s="757"/>
      <c r="L10" s="758"/>
      <c r="M10" s="556"/>
      <c r="N10" s="557"/>
      <c r="O10" s="557"/>
      <c r="P10" s="557"/>
      <c r="Q10" s="759"/>
      <c r="R10" s="760">
        <v>2</v>
      </c>
      <c r="S10" s="760"/>
      <c r="T10" s="760"/>
      <c r="U10" s="760"/>
      <c r="V10" s="760"/>
      <c r="W10" s="760"/>
      <c r="X10" s="761" t="s">
        <v>255</v>
      </c>
      <c r="Y10" s="762"/>
      <c r="Z10" s="762"/>
      <c r="AA10" s="762"/>
      <c r="AB10" s="762"/>
      <c r="AC10" s="762"/>
      <c r="AD10" s="762"/>
      <c r="AE10" s="762"/>
      <c r="AF10" s="762"/>
      <c r="AG10" s="762"/>
      <c r="AH10" s="762"/>
      <c r="AI10" s="762"/>
      <c r="AJ10" s="762"/>
      <c r="AK10" s="762"/>
      <c r="AL10" s="762"/>
      <c r="AM10" s="762"/>
      <c r="AN10" s="762"/>
      <c r="AO10" s="762"/>
      <c r="AP10" s="762"/>
      <c r="AQ10" s="762"/>
      <c r="AR10" s="762"/>
      <c r="AS10" s="762"/>
      <c r="AT10" s="762"/>
      <c r="AU10" s="762"/>
      <c r="AV10" s="762"/>
      <c r="AW10" s="762"/>
      <c r="AX10" s="762"/>
      <c r="AY10" s="762"/>
      <c r="AZ10" s="762"/>
      <c r="BA10" s="762"/>
      <c r="BB10" s="762"/>
      <c r="BC10" s="762"/>
      <c r="BD10" s="762"/>
      <c r="BE10" s="763"/>
      <c r="BF10" s="70"/>
      <c r="BG10" s="70"/>
      <c r="BH10" s="70"/>
      <c r="BI10" s="70"/>
      <c r="BJ10" s="756"/>
      <c r="BK10" s="757"/>
      <c r="BL10" s="757"/>
      <c r="BM10" s="757"/>
      <c r="BN10" s="757"/>
      <c r="BO10" s="757"/>
      <c r="BP10" s="757"/>
      <c r="BQ10" s="758"/>
      <c r="BR10" s="556"/>
      <c r="BS10" s="557"/>
      <c r="BT10" s="557"/>
      <c r="BU10" s="557"/>
      <c r="BV10" s="759"/>
      <c r="BW10" s="760">
        <v>37</v>
      </c>
      <c r="BX10" s="760"/>
      <c r="BY10" s="760"/>
      <c r="BZ10" s="760"/>
      <c r="CA10" s="760"/>
      <c r="CB10" s="760"/>
      <c r="CC10" s="761" t="s">
        <v>290</v>
      </c>
      <c r="CD10" s="762"/>
      <c r="CE10" s="762"/>
      <c r="CF10" s="762"/>
      <c r="CG10" s="762"/>
      <c r="CH10" s="762"/>
      <c r="CI10" s="762"/>
      <c r="CJ10" s="762"/>
      <c r="CK10" s="762"/>
      <c r="CL10" s="762"/>
      <c r="CM10" s="762"/>
      <c r="CN10" s="762"/>
      <c r="CO10" s="762"/>
      <c r="CP10" s="762"/>
      <c r="CQ10" s="762"/>
      <c r="CR10" s="762"/>
      <c r="CS10" s="762"/>
      <c r="CT10" s="762"/>
      <c r="CU10" s="762"/>
      <c r="CV10" s="762"/>
      <c r="CW10" s="762"/>
      <c r="CX10" s="762"/>
      <c r="CY10" s="762"/>
      <c r="CZ10" s="762"/>
      <c r="DA10" s="762"/>
      <c r="DB10" s="762"/>
      <c r="DC10" s="762"/>
      <c r="DD10" s="762"/>
      <c r="DE10" s="762"/>
      <c r="DF10" s="762"/>
      <c r="DG10" s="762"/>
      <c r="DH10" s="762"/>
      <c r="DI10" s="762"/>
      <c r="DJ10" s="763"/>
      <c r="DK10" s="70"/>
      <c r="DL10" s="70"/>
      <c r="DM10" s="70"/>
      <c r="DN10" s="70"/>
      <c r="DO10" s="756"/>
      <c r="DP10" s="757"/>
      <c r="DQ10" s="757"/>
      <c r="DR10" s="757"/>
      <c r="DS10" s="757"/>
      <c r="DT10" s="757"/>
      <c r="DU10" s="757"/>
      <c r="DV10" s="758"/>
      <c r="DW10" s="556"/>
      <c r="DX10" s="557"/>
      <c r="DY10" s="557"/>
      <c r="DZ10" s="557"/>
      <c r="EA10" s="759"/>
      <c r="EB10" s="436">
        <v>72</v>
      </c>
      <c r="EC10" s="437"/>
      <c r="ED10" s="437"/>
      <c r="EE10" s="437"/>
      <c r="EF10" s="437"/>
      <c r="EG10" s="438"/>
      <c r="EH10" s="761" t="s">
        <v>325</v>
      </c>
      <c r="EI10" s="762"/>
      <c r="EJ10" s="762"/>
      <c r="EK10" s="762"/>
      <c r="EL10" s="762"/>
      <c r="EM10" s="762"/>
      <c r="EN10" s="762"/>
      <c r="EO10" s="762"/>
      <c r="EP10" s="762"/>
      <c r="EQ10" s="762"/>
      <c r="ER10" s="762"/>
      <c r="ES10" s="762"/>
      <c r="ET10" s="762"/>
      <c r="EU10" s="762"/>
      <c r="EV10" s="762"/>
      <c r="EW10" s="762"/>
      <c r="EX10" s="762"/>
      <c r="EY10" s="762"/>
      <c r="EZ10" s="762"/>
      <c r="FA10" s="762"/>
      <c r="FB10" s="762"/>
      <c r="FC10" s="762"/>
      <c r="FD10" s="762"/>
      <c r="FE10" s="762"/>
      <c r="FF10" s="762"/>
      <c r="FG10" s="762"/>
      <c r="FH10" s="762"/>
      <c r="FI10" s="762"/>
      <c r="FJ10" s="762"/>
      <c r="FK10" s="762"/>
      <c r="FL10" s="762"/>
      <c r="FM10" s="762"/>
      <c r="FN10" s="762"/>
      <c r="FO10" s="763"/>
      <c r="FP10" s="70"/>
      <c r="FQ10" s="70"/>
      <c r="FR10" s="70"/>
      <c r="GV10" s="166" t="str">
        <f t="shared" si="0"/>
        <v/>
      </c>
    </row>
    <row r="11" spans="1:206" ht="14.25" customHeight="1">
      <c r="A11" s="70"/>
      <c r="B11" s="70"/>
      <c r="C11" s="70"/>
      <c r="D11" s="70"/>
      <c r="E11" s="756"/>
      <c r="F11" s="757"/>
      <c r="G11" s="757"/>
      <c r="H11" s="757"/>
      <c r="I11" s="757"/>
      <c r="J11" s="757"/>
      <c r="K11" s="757"/>
      <c r="L11" s="758"/>
      <c r="M11" s="556"/>
      <c r="N11" s="557"/>
      <c r="O11" s="557"/>
      <c r="P11" s="557"/>
      <c r="Q11" s="759"/>
      <c r="R11" s="760">
        <v>3</v>
      </c>
      <c r="S11" s="760"/>
      <c r="T11" s="760"/>
      <c r="U11" s="760"/>
      <c r="V11" s="760"/>
      <c r="W11" s="760"/>
      <c r="X11" s="761" t="s">
        <v>256</v>
      </c>
      <c r="Y11" s="762"/>
      <c r="Z11" s="762"/>
      <c r="AA11" s="762"/>
      <c r="AB11" s="762"/>
      <c r="AC11" s="762"/>
      <c r="AD11" s="762"/>
      <c r="AE11" s="762"/>
      <c r="AF11" s="762"/>
      <c r="AG11" s="762"/>
      <c r="AH11" s="762"/>
      <c r="AI11" s="762"/>
      <c r="AJ11" s="762"/>
      <c r="AK11" s="762"/>
      <c r="AL11" s="762"/>
      <c r="AM11" s="762"/>
      <c r="AN11" s="762"/>
      <c r="AO11" s="762"/>
      <c r="AP11" s="762"/>
      <c r="AQ11" s="762"/>
      <c r="AR11" s="762"/>
      <c r="AS11" s="762"/>
      <c r="AT11" s="762"/>
      <c r="AU11" s="762"/>
      <c r="AV11" s="762"/>
      <c r="AW11" s="762"/>
      <c r="AX11" s="762"/>
      <c r="AY11" s="762"/>
      <c r="AZ11" s="762"/>
      <c r="BA11" s="762"/>
      <c r="BB11" s="762"/>
      <c r="BC11" s="762"/>
      <c r="BD11" s="762"/>
      <c r="BE11" s="763"/>
      <c r="BF11" s="70"/>
      <c r="BG11" s="70"/>
      <c r="BH11" s="70"/>
      <c r="BI11" s="70"/>
      <c r="BJ11" s="756"/>
      <c r="BK11" s="757"/>
      <c r="BL11" s="757"/>
      <c r="BM11" s="757"/>
      <c r="BN11" s="757"/>
      <c r="BO11" s="757"/>
      <c r="BP11" s="757"/>
      <c r="BQ11" s="758"/>
      <c r="BR11" s="556"/>
      <c r="BS11" s="557"/>
      <c r="BT11" s="557"/>
      <c r="BU11" s="557"/>
      <c r="BV11" s="759"/>
      <c r="BW11" s="760">
        <v>38</v>
      </c>
      <c r="BX11" s="760"/>
      <c r="BY11" s="760"/>
      <c r="BZ11" s="760"/>
      <c r="CA11" s="760"/>
      <c r="CB11" s="760"/>
      <c r="CC11" s="761" t="s">
        <v>291</v>
      </c>
      <c r="CD11" s="762"/>
      <c r="CE11" s="762"/>
      <c r="CF11" s="762"/>
      <c r="CG11" s="762"/>
      <c r="CH11" s="762"/>
      <c r="CI11" s="762"/>
      <c r="CJ11" s="762"/>
      <c r="CK11" s="762"/>
      <c r="CL11" s="762"/>
      <c r="CM11" s="762"/>
      <c r="CN11" s="762"/>
      <c r="CO11" s="762"/>
      <c r="CP11" s="762"/>
      <c r="CQ11" s="762"/>
      <c r="CR11" s="762"/>
      <c r="CS11" s="762"/>
      <c r="CT11" s="762"/>
      <c r="CU11" s="762"/>
      <c r="CV11" s="762"/>
      <c r="CW11" s="762"/>
      <c r="CX11" s="762"/>
      <c r="CY11" s="762"/>
      <c r="CZ11" s="762"/>
      <c r="DA11" s="762"/>
      <c r="DB11" s="762"/>
      <c r="DC11" s="762"/>
      <c r="DD11" s="762"/>
      <c r="DE11" s="762"/>
      <c r="DF11" s="762"/>
      <c r="DG11" s="762"/>
      <c r="DH11" s="762"/>
      <c r="DI11" s="762"/>
      <c r="DJ11" s="763"/>
      <c r="DK11" s="70"/>
      <c r="DL11" s="70"/>
      <c r="DM11" s="70"/>
      <c r="DN11" s="70"/>
      <c r="DO11" s="756"/>
      <c r="DP11" s="757"/>
      <c r="DQ11" s="757"/>
      <c r="DR11" s="757"/>
      <c r="DS11" s="757"/>
      <c r="DT11" s="757"/>
      <c r="DU11" s="757"/>
      <c r="DV11" s="758"/>
      <c r="DW11" s="556"/>
      <c r="DX11" s="557"/>
      <c r="DY11" s="557"/>
      <c r="DZ11" s="557"/>
      <c r="EA11" s="759"/>
      <c r="EB11" s="436">
        <v>73</v>
      </c>
      <c r="EC11" s="437"/>
      <c r="ED11" s="437"/>
      <c r="EE11" s="437"/>
      <c r="EF11" s="437"/>
      <c r="EG11" s="438"/>
      <c r="EH11" s="761" t="s">
        <v>326</v>
      </c>
      <c r="EI11" s="762"/>
      <c r="EJ11" s="762"/>
      <c r="EK11" s="762"/>
      <c r="EL11" s="762"/>
      <c r="EM11" s="762"/>
      <c r="EN11" s="762"/>
      <c r="EO11" s="762"/>
      <c r="EP11" s="762"/>
      <c r="EQ11" s="762"/>
      <c r="ER11" s="762"/>
      <c r="ES11" s="762"/>
      <c r="ET11" s="762"/>
      <c r="EU11" s="762"/>
      <c r="EV11" s="762"/>
      <c r="EW11" s="762"/>
      <c r="EX11" s="762"/>
      <c r="EY11" s="762"/>
      <c r="EZ11" s="762"/>
      <c r="FA11" s="762"/>
      <c r="FB11" s="762"/>
      <c r="FC11" s="762"/>
      <c r="FD11" s="762"/>
      <c r="FE11" s="762"/>
      <c r="FF11" s="762"/>
      <c r="FG11" s="762"/>
      <c r="FH11" s="762"/>
      <c r="FI11" s="762"/>
      <c r="FJ11" s="762"/>
      <c r="FK11" s="762"/>
      <c r="FL11" s="762"/>
      <c r="FM11" s="762"/>
      <c r="FN11" s="762"/>
      <c r="FO11" s="763"/>
      <c r="FP11" s="70"/>
      <c r="FQ11" s="70"/>
      <c r="FR11" s="70"/>
      <c r="GV11" s="166" t="str">
        <f t="shared" si="0"/>
        <v/>
      </c>
    </row>
    <row r="12" spans="1:206" ht="14.25" customHeight="1">
      <c r="A12" s="70"/>
      <c r="B12" s="70"/>
      <c r="C12" s="70"/>
      <c r="D12" s="70"/>
      <c r="E12" s="756"/>
      <c r="F12" s="757"/>
      <c r="G12" s="757"/>
      <c r="H12" s="757"/>
      <c r="I12" s="757"/>
      <c r="J12" s="757"/>
      <c r="K12" s="757"/>
      <c r="L12" s="758"/>
      <c r="M12" s="556"/>
      <c r="N12" s="557"/>
      <c r="O12" s="557"/>
      <c r="P12" s="557"/>
      <c r="Q12" s="759"/>
      <c r="R12" s="760">
        <v>4</v>
      </c>
      <c r="S12" s="760"/>
      <c r="T12" s="760"/>
      <c r="U12" s="760"/>
      <c r="V12" s="760"/>
      <c r="W12" s="760"/>
      <c r="X12" s="761" t="s">
        <v>257</v>
      </c>
      <c r="Y12" s="762"/>
      <c r="Z12" s="762"/>
      <c r="AA12" s="762"/>
      <c r="AB12" s="762"/>
      <c r="AC12" s="762"/>
      <c r="AD12" s="762"/>
      <c r="AE12" s="762"/>
      <c r="AF12" s="762"/>
      <c r="AG12" s="762"/>
      <c r="AH12" s="762"/>
      <c r="AI12" s="762"/>
      <c r="AJ12" s="762"/>
      <c r="AK12" s="762"/>
      <c r="AL12" s="762"/>
      <c r="AM12" s="762"/>
      <c r="AN12" s="762"/>
      <c r="AO12" s="762"/>
      <c r="AP12" s="762"/>
      <c r="AQ12" s="762"/>
      <c r="AR12" s="762"/>
      <c r="AS12" s="762"/>
      <c r="AT12" s="762"/>
      <c r="AU12" s="762"/>
      <c r="AV12" s="762"/>
      <c r="AW12" s="762"/>
      <c r="AX12" s="762"/>
      <c r="AY12" s="762"/>
      <c r="AZ12" s="762"/>
      <c r="BA12" s="762"/>
      <c r="BB12" s="762"/>
      <c r="BC12" s="762"/>
      <c r="BD12" s="762"/>
      <c r="BE12" s="763"/>
      <c r="BF12" s="70"/>
      <c r="BG12" s="70"/>
      <c r="BH12" s="70"/>
      <c r="BI12" s="70"/>
      <c r="BJ12" s="756"/>
      <c r="BK12" s="757"/>
      <c r="BL12" s="757"/>
      <c r="BM12" s="757"/>
      <c r="BN12" s="757"/>
      <c r="BO12" s="757"/>
      <c r="BP12" s="757"/>
      <c r="BQ12" s="758"/>
      <c r="BR12" s="556"/>
      <c r="BS12" s="557"/>
      <c r="BT12" s="557"/>
      <c r="BU12" s="557"/>
      <c r="BV12" s="759"/>
      <c r="BW12" s="760">
        <v>39</v>
      </c>
      <c r="BX12" s="760"/>
      <c r="BY12" s="760"/>
      <c r="BZ12" s="760"/>
      <c r="CA12" s="760"/>
      <c r="CB12" s="760"/>
      <c r="CC12" s="761" t="s">
        <v>292</v>
      </c>
      <c r="CD12" s="762"/>
      <c r="CE12" s="762"/>
      <c r="CF12" s="762"/>
      <c r="CG12" s="762"/>
      <c r="CH12" s="762"/>
      <c r="CI12" s="762"/>
      <c r="CJ12" s="762"/>
      <c r="CK12" s="762"/>
      <c r="CL12" s="762"/>
      <c r="CM12" s="762"/>
      <c r="CN12" s="762"/>
      <c r="CO12" s="762"/>
      <c r="CP12" s="762"/>
      <c r="CQ12" s="762"/>
      <c r="CR12" s="762"/>
      <c r="CS12" s="762"/>
      <c r="CT12" s="762"/>
      <c r="CU12" s="762"/>
      <c r="CV12" s="762"/>
      <c r="CW12" s="762"/>
      <c r="CX12" s="762"/>
      <c r="CY12" s="762"/>
      <c r="CZ12" s="762"/>
      <c r="DA12" s="762"/>
      <c r="DB12" s="762"/>
      <c r="DC12" s="762"/>
      <c r="DD12" s="762"/>
      <c r="DE12" s="762"/>
      <c r="DF12" s="762"/>
      <c r="DG12" s="762"/>
      <c r="DH12" s="762"/>
      <c r="DI12" s="762"/>
      <c r="DJ12" s="763"/>
      <c r="DK12" s="70"/>
      <c r="DL12" s="70"/>
      <c r="DM12" s="70"/>
      <c r="DN12" s="70"/>
      <c r="DO12" s="756"/>
      <c r="DP12" s="757"/>
      <c r="DQ12" s="757"/>
      <c r="DR12" s="757"/>
      <c r="DS12" s="757"/>
      <c r="DT12" s="757"/>
      <c r="DU12" s="757"/>
      <c r="DV12" s="758"/>
      <c r="DW12" s="556"/>
      <c r="DX12" s="557"/>
      <c r="DY12" s="557"/>
      <c r="DZ12" s="557"/>
      <c r="EA12" s="759"/>
      <c r="EB12" s="436">
        <v>74</v>
      </c>
      <c r="EC12" s="437"/>
      <c r="ED12" s="437"/>
      <c r="EE12" s="437"/>
      <c r="EF12" s="437"/>
      <c r="EG12" s="438"/>
      <c r="EH12" s="761" t="s">
        <v>327</v>
      </c>
      <c r="EI12" s="762"/>
      <c r="EJ12" s="762"/>
      <c r="EK12" s="762"/>
      <c r="EL12" s="762"/>
      <c r="EM12" s="762"/>
      <c r="EN12" s="762"/>
      <c r="EO12" s="762"/>
      <c r="EP12" s="762"/>
      <c r="EQ12" s="762"/>
      <c r="ER12" s="762"/>
      <c r="ES12" s="762"/>
      <c r="ET12" s="762"/>
      <c r="EU12" s="762"/>
      <c r="EV12" s="762"/>
      <c r="EW12" s="762"/>
      <c r="EX12" s="762"/>
      <c r="EY12" s="762"/>
      <c r="EZ12" s="762"/>
      <c r="FA12" s="762"/>
      <c r="FB12" s="762"/>
      <c r="FC12" s="762"/>
      <c r="FD12" s="762"/>
      <c r="FE12" s="762"/>
      <c r="FF12" s="762"/>
      <c r="FG12" s="762"/>
      <c r="FH12" s="762"/>
      <c r="FI12" s="762"/>
      <c r="FJ12" s="762"/>
      <c r="FK12" s="762"/>
      <c r="FL12" s="762"/>
      <c r="FM12" s="762"/>
      <c r="FN12" s="762"/>
      <c r="FO12" s="763"/>
      <c r="FP12" s="70"/>
      <c r="FQ12" s="70"/>
      <c r="FR12" s="70"/>
      <c r="GV12" s="166" t="str">
        <f t="shared" si="0"/>
        <v/>
      </c>
    </row>
    <row r="13" spans="1:206" ht="14.25" customHeight="1">
      <c r="A13" s="70"/>
      <c r="B13" s="70"/>
      <c r="C13" s="70"/>
      <c r="D13" s="70"/>
      <c r="E13" s="756"/>
      <c r="F13" s="757"/>
      <c r="G13" s="757"/>
      <c r="H13" s="757"/>
      <c r="I13" s="757"/>
      <c r="J13" s="757"/>
      <c r="K13" s="757"/>
      <c r="L13" s="758"/>
      <c r="M13" s="556"/>
      <c r="N13" s="557"/>
      <c r="O13" s="557"/>
      <c r="P13" s="557"/>
      <c r="Q13" s="759"/>
      <c r="R13" s="760">
        <v>5</v>
      </c>
      <c r="S13" s="760"/>
      <c r="T13" s="760"/>
      <c r="U13" s="760"/>
      <c r="V13" s="760"/>
      <c r="W13" s="760"/>
      <c r="X13" s="761" t="s">
        <v>258</v>
      </c>
      <c r="Y13" s="762"/>
      <c r="Z13" s="762"/>
      <c r="AA13" s="762"/>
      <c r="AB13" s="762"/>
      <c r="AC13" s="762"/>
      <c r="AD13" s="762"/>
      <c r="AE13" s="762"/>
      <c r="AF13" s="762"/>
      <c r="AG13" s="762"/>
      <c r="AH13" s="762"/>
      <c r="AI13" s="762"/>
      <c r="AJ13" s="762"/>
      <c r="AK13" s="762"/>
      <c r="AL13" s="762"/>
      <c r="AM13" s="762"/>
      <c r="AN13" s="762"/>
      <c r="AO13" s="762"/>
      <c r="AP13" s="762"/>
      <c r="AQ13" s="762"/>
      <c r="AR13" s="762"/>
      <c r="AS13" s="762"/>
      <c r="AT13" s="762"/>
      <c r="AU13" s="762"/>
      <c r="AV13" s="762"/>
      <c r="AW13" s="762"/>
      <c r="AX13" s="762"/>
      <c r="AY13" s="762"/>
      <c r="AZ13" s="762"/>
      <c r="BA13" s="762"/>
      <c r="BB13" s="762"/>
      <c r="BC13" s="762"/>
      <c r="BD13" s="762"/>
      <c r="BE13" s="763"/>
      <c r="BF13" s="70"/>
      <c r="BG13" s="70"/>
      <c r="BH13" s="70"/>
      <c r="BI13" s="70"/>
      <c r="BJ13" s="756"/>
      <c r="BK13" s="757"/>
      <c r="BL13" s="757"/>
      <c r="BM13" s="757"/>
      <c r="BN13" s="757"/>
      <c r="BO13" s="757"/>
      <c r="BP13" s="757"/>
      <c r="BQ13" s="758"/>
      <c r="BR13" s="556"/>
      <c r="BS13" s="557"/>
      <c r="BT13" s="557"/>
      <c r="BU13" s="557"/>
      <c r="BV13" s="759"/>
      <c r="BW13" s="760">
        <v>40</v>
      </c>
      <c r="BX13" s="760"/>
      <c r="BY13" s="760"/>
      <c r="BZ13" s="760"/>
      <c r="CA13" s="760"/>
      <c r="CB13" s="760"/>
      <c r="CC13" s="761" t="s">
        <v>293</v>
      </c>
      <c r="CD13" s="762"/>
      <c r="CE13" s="762"/>
      <c r="CF13" s="762"/>
      <c r="CG13" s="762"/>
      <c r="CH13" s="762"/>
      <c r="CI13" s="762"/>
      <c r="CJ13" s="762"/>
      <c r="CK13" s="762"/>
      <c r="CL13" s="762"/>
      <c r="CM13" s="762"/>
      <c r="CN13" s="762"/>
      <c r="CO13" s="762"/>
      <c r="CP13" s="762"/>
      <c r="CQ13" s="762"/>
      <c r="CR13" s="762"/>
      <c r="CS13" s="762"/>
      <c r="CT13" s="762"/>
      <c r="CU13" s="762"/>
      <c r="CV13" s="762"/>
      <c r="CW13" s="762"/>
      <c r="CX13" s="762"/>
      <c r="CY13" s="762"/>
      <c r="CZ13" s="762"/>
      <c r="DA13" s="762"/>
      <c r="DB13" s="762"/>
      <c r="DC13" s="762"/>
      <c r="DD13" s="762"/>
      <c r="DE13" s="762"/>
      <c r="DF13" s="762"/>
      <c r="DG13" s="762"/>
      <c r="DH13" s="762"/>
      <c r="DI13" s="762"/>
      <c r="DJ13" s="763"/>
      <c r="DK13" s="70"/>
      <c r="DL13" s="70"/>
      <c r="DM13" s="70"/>
      <c r="DN13" s="70"/>
      <c r="DO13" s="756"/>
      <c r="DP13" s="757"/>
      <c r="DQ13" s="757"/>
      <c r="DR13" s="757"/>
      <c r="DS13" s="757"/>
      <c r="DT13" s="757"/>
      <c r="DU13" s="757"/>
      <c r="DV13" s="758"/>
      <c r="DW13" s="556"/>
      <c r="DX13" s="557"/>
      <c r="DY13" s="557"/>
      <c r="DZ13" s="557"/>
      <c r="EA13" s="759"/>
      <c r="EB13" s="436">
        <v>75</v>
      </c>
      <c r="EC13" s="437"/>
      <c r="ED13" s="437"/>
      <c r="EE13" s="437"/>
      <c r="EF13" s="437"/>
      <c r="EG13" s="438"/>
      <c r="EH13" s="761" t="s">
        <v>328</v>
      </c>
      <c r="EI13" s="762"/>
      <c r="EJ13" s="762"/>
      <c r="EK13" s="762"/>
      <c r="EL13" s="762"/>
      <c r="EM13" s="762"/>
      <c r="EN13" s="762"/>
      <c r="EO13" s="762"/>
      <c r="EP13" s="762"/>
      <c r="EQ13" s="762"/>
      <c r="ER13" s="762"/>
      <c r="ES13" s="762"/>
      <c r="ET13" s="762"/>
      <c r="EU13" s="762"/>
      <c r="EV13" s="762"/>
      <c r="EW13" s="762"/>
      <c r="EX13" s="762"/>
      <c r="EY13" s="762"/>
      <c r="EZ13" s="762"/>
      <c r="FA13" s="762"/>
      <c r="FB13" s="762"/>
      <c r="FC13" s="762"/>
      <c r="FD13" s="762"/>
      <c r="FE13" s="762"/>
      <c r="FF13" s="762"/>
      <c r="FG13" s="762"/>
      <c r="FH13" s="762"/>
      <c r="FI13" s="762"/>
      <c r="FJ13" s="762"/>
      <c r="FK13" s="762"/>
      <c r="FL13" s="762"/>
      <c r="FM13" s="762"/>
      <c r="FN13" s="762"/>
      <c r="FO13" s="763"/>
      <c r="FP13" s="70"/>
      <c r="FQ13" s="70"/>
      <c r="FR13" s="70"/>
      <c r="GV13" s="166" t="str">
        <f t="shared" si="0"/>
        <v/>
      </c>
    </row>
    <row r="14" spans="1:206" ht="14.25" customHeight="1">
      <c r="A14" s="70"/>
      <c r="B14" s="70"/>
      <c r="C14" s="70"/>
      <c r="D14" s="70"/>
      <c r="E14" s="756"/>
      <c r="F14" s="757"/>
      <c r="G14" s="757"/>
      <c r="H14" s="757"/>
      <c r="I14" s="757"/>
      <c r="J14" s="757"/>
      <c r="K14" s="757"/>
      <c r="L14" s="758"/>
      <c r="M14" s="556"/>
      <c r="N14" s="557"/>
      <c r="O14" s="557"/>
      <c r="P14" s="557"/>
      <c r="Q14" s="759"/>
      <c r="R14" s="760">
        <v>6</v>
      </c>
      <c r="S14" s="760"/>
      <c r="T14" s="760"/>
      <c r="U14" s="760"/>
      <c r="V14" s="760"/>
      <c r="W14" s="760"/>
      <c r="X14" s="761" t="s">
        <v>259</v>
      </c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  <c r="AL14" s="762"/>
      <c r="AM14" s="762"/>
      <c r="AN14" s="762"/>
      <c r="AO14" s="762"/>
      <c r="AP14" s="762"/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2"/>
      <c r="BB14" s="762"/>
      <c r="BC14" s="762"/>
      <c r="BD14" s="762"/>
      <c r="BE14" s="763"/>
      <c r="BF14" s="70"/>
      <c r="BG14" s="70"/>
      <c r="BH14" s="70"/>
      <c r="BI14" s="70"/>
      <c r="BJ14" s="756"/>
      <c r="BK14" s="757"/>
      <c r="BL14" s="757"/>
      <c r="BM14" s="757"/>
      <c r="BN14" s="757"/>
      <c r="BO14" s="757"/>
      <c r="BP14" s="757"/>
      <c r="BQ14" s="758"/>
      <c r="BR14" s="556"/>
      <c r="BS14" s="557"/>
      <c r="BT14" s="557"/>
      <c r="BU14" s="557"/>
      <c r="BV14" s="759"/>
      <c r="BW14" s="760">
        <v>41</v>
      </c>
      <c r="BX14" s="760"/>
      <c r="BY14" s="760"/>
      <c r="BZ14" s="760"/>
      <c r="CA14" s="760"/>
      <c r="CB14" s="760"/>
      <c r="CC14" s="761" t="s">
        <v>294</v>
      </c>
      <c r="CD14" s="762"/>
      <c r="CE14" s="762"/>
      <c r="CF14" s="762"/>
      <c r="CG14" s="762"/>
      <c r="CH14" s="762"/>
      <c r="CI14" s="762"/>
      <c r="CJ14" s="762"/>
      <c r="CK14" s="762"/>
      <c r="CL14" s="762"/>
      <c r="CM14" s="762"/>
      <c r="CN14" s="762"/>
      <c r="CO14" s="762"/>
      <c r="CP14" s="762"/>
      <c r="CQ14" s="762"/>
      <c r="CR14" s="762"/>
      <c r="CS14" s="762"/>
      <c r="CT14" s="762"/>
      <c r="CU14" s="762"/>
      <c r="CV14" s="762"/>
      <c r="CW14" s="762"/>
      <c r="CX14" s="762"/>
      <c r="CY14" s="762"/>
      <c r="CZ14" s="762"/>
      <c r="DA14" s="762"/>
      <c r="DB14" s="762"/>
      <c r="DC14" s="762"/>
      <c r="DD14" s="762"/>
      <c r="DE14" s="762"/>
      <c r="DF14" s="762"/>
      <c r="DG14" s="762"/>
      <c r="DH14" s="762"/>
      <c r="DI14" s="762"/>
      <c r="DJ14" s="763"/>
      <c r="DK14" s="70"/>
      <c r="DL14" s="70"/>
      <c r="DM14" s="70"/>
      <c r="DN14" s="70"/>
      <c r="DO14" s="756"/>
      <c r="DP14" s="757"/>
      <c r="DQ14" s="757"/>
      <c r="DR14" s="757"/>
      <c r="DS14" s="757"/>
      <c r="DT14" s="757"/>
      <c r="DU14" s="757"/>
      <c r="DV14" s="758"/>
      <c r="DW14" s="556"/>
      <c r="DX14" s="557"/>
      <c r="DY14" s="557"/>
      <c r="DZ14" s="557"/>
      <c r="EA14" s="759"/>
      <c r="EB14" s="436">
        <v>76</v>
      </c>
      <c r="EC14" s="437"/>
      <c r="ED14" s="437"/>
      <c r="EE14" s="437"/>
      <c r="EF14" s="437"/>
      <c r="EG14" s="438"/>
      <c r="EH14" s="761" t="s">
        <v>329</v>
      </c>
      <c r="EI14" s="762"/>
      <c r="EJ14" s="762"/>
      <c r="EK14" s="762"/>
      <c r="EL14" s="762"/>
      <c r="EM14" s="762"/>
      <c r="EN14" s="762"/>
      <c r="EO14" s="762"/>
      <c r="EP14" s="762"/>
      <c r="EQ14" s="762"/>
      <c r="ER14" s="762"/>
      <c r="ES14" s="762"/>
      <c r="ET14" s="762"/>
      <c r="EU14" s="762"/>
      <c r="EV14" s="762"/>
      <c r="EW14" s="762"/>
      <c r="EX14" s="762"/>
      <c r="EY14" s="762"/>
      <c r="EZ14" s="762"/>
      <c r="FA14" s="762"/>
      <c r="FB14" s="762"/>
      <c r="FC14" s="762"/>
      <c r="FD14" s="762"/>
      <c r="FE14" s="762"/>
      <c r="FF14" s="762"/>
      <c r="FG14" s="762"/>
      <c r="FH14" s="762"/>
      <c r="FI14" s="762"/>
      <c r="FJ14" s="762"/>
      <c r="FK14" s="762"/>
      <c r="FL14" s="762"/>
      <c r="FM14" s="762"/>
      <c r="FN14" s="762"/>
      <c r="FO14" s="763"/>
      <c r="FP14" s="70"/>
      <c r="FQ14" s="70"/>
      <c r="FR14" s="70"/>
      <c r="GV14" s="166" t="str">
        <f t="shared" si="0"/>
        <v/>
      </c>
    </row>
    <row r="15" spans="1:206" ht="14.25" customHeight="1">
      <c r="A15" s="70"/>
      <c r="B15" s="70"/>
      <c r="C15" s="70"/>
      <c r="D15" s="70"/>
      <c r="E15" s="756"/>
      <c r="F15" s="757"/>
      <c r="G15" s="757"/>
      <c r="H15" s="757"/>
      <c r="I15" s="757"/>
      <c r="J15" s="757"/>
      <c r="K15" s="757"/>
      <c r="L15" s="758"/>
      <c r="M15" s="556"/>
      <c r="N15" s="557"/>
      <c r="O15" s="557"/>
      <c r="P15" s="557"/>
      <c r="Q15" s="759"/>
      <c r="R15" s="760">
        <v>7</v>
      </c>
      <c r="S15" s="760"/>
      <c r="T15" s="760"/>
      <c r="U15" s="760"/>
      <c r="V15" s="760"/>
      <c r="W15" s="760"/>
      <c r="X15" s="761" t="s">
        <v>260</v>
      </c>
      <c r="Y15" s="762"/>
      <c r="Z15" s="762"/>
      <c r="AA15" s="762"/>
      <c r="AB15" s="762"/>
      <c r="AC15" s="762"/>
      <c r="AD15" s="762"/>
      <c r="AE15" s="762"/>
      <c r="AF15" s="762"/>
      <c r="AG15" s="762"/>
      <c r="AH15" s="762"/>
      <c r="AI15" s="762"/>
      <c r="AJ15" s="762"/>
      <c r="AK15" s="762"/>
      <c r="AL15" s="762"/>
      <c r="AM15" s="762"/>
      <c r="AN15" s="762"/>
      <c r="AO15" s="762"/>
      <c r="AP15" s="762"/>
      <c r="AQ15" s="762"/>
      <c r="AR15" s="762"/>
      <c r="AS15" s="762"/>
      <c r="AT15" s="762"/>
      <c r="AU15" s="762"/>
      <c r="AV15" s="762"/>
      <c r="AW15" s="762"/>
      <c r="AX15" s="762"/>
      <c r="AY15" s="762"/>
      <c r="AZ15" s="762"/>
      <c r="BA15" s="762"/>
      <c r="BB15" s="762"/>
      <c r="BC15" s="762"/>
      <c r="BD15" s="762"/>
      <c r="BE15" s="763"/>
      <c r="BF15" s="70"/>
      <c r="BG15" s="70"/>
      <c r="BH15" s="70"/>
      <c r="BI15" s="70"/>
      <c r="BJ15" s="756"/>
      <c r="BK15" s="757"/>
      <c r="BL15" s="757"/>
      <c r="BM15" s="757"/>
      <c r="BN15" s="757"/>
      <c r="BO15" s="757"/>
      <c r="BP15" s="757"/>
      <c r="BQ15" s="758"/>
      <c r="BR15" s="556"/>
      <c r="BS15" s="557"/>
      <c r="BT15" s="557"/>
      <c r="BU15" s="557"/>
      <c r="BV15" s="759"/>
      <c r="BW15" s="760">
        <v>42</v>
      </c>
      <c r="BX15" s="760"/>
      <c r="BY15" s="760"/>
      <c r="BZ15" s="760"/>
      <c r="CA15" s="760"/>
      <c r="CB15" s="760"/>
      <c r="CC15" s="761" t="s">
        <v>295</v>
      </c>
      <c r="CD15" s="762"/>
      <c r="CE15" s="762"/>
      <c r="CF15" s="762"/>
      <c r="CG15" s="762"/>
      <c r="CH15" s="762"/>
      <c r="CI15" s="762"/>
      <c r="CJ15" s="762"/>
      <c r="CK15" s="762"/>
      <c r="CL15" s="762"/>
      <c r="CM15" s="762"/>
      <c r="CN15" s="762"/>
      <c r="CO15" s="762"/>
      <c r="CP15" s="762"/>
      <c r="CQ15" s="762"/>
      <c r="CR15" s="762"/>
      <c r="CS15" s="762"/>
      <c r="CT15" s="762"/>
      <c r="CU15" s="762"/>
      <c r="CV15" s="762"/>
      <c r="CW15" s="762"/>
      <c r="CX15" s="762"/>
      <c r="CY15" s="762"/>
      <c r="CZ15" s="762"/>
      <c r="DA15" s="762"/>
      <c r="DB15" s="762"/>
      <c r="DC15" s="762"/>
      <c r="DD15" s="762"/>
      <c r="DE15" s="762"/>
      <c r="DF15" s="762"/>
      <c r="DG15" s="762"/>
      <c r="DH15" s="762"/>
      <c r="DI15" s="762"/>
      <c r="DJ15" s="763"/>
      <c r="DK15" s="70"/>
      <c r="DL15" s="70"/>
      <c r="DM15" s="70"/>
      <c r="DN15" s="70"/>
      <c r="DO15" s="756"/>
      <c r="DP15" s="757"/>
      <c r="DQ15" s="757"/>
      <c r="DR15" s="757"/>
      <c r="DS15" s="757"/>
      <c r="DT15" s="757"/>
      <c r="DU15" s="757"/>
      <c r="DV15" s="758"/>
      <c r="DW15" s="556"/>
      <c r="DX15" s="557"/>
      <c r="DY15" s="557"/>
      <c r="DZ15" s="557"/>
      <c r="EA15" s="759"/>
      <c r="EB15" s="436">
        <v>77</v>
      </c>
      <c r="EC15" s="437"/>
      <c r="ED15" s="437"/>
      <c r="EE15" s="437"/>
      <c r="EF15" s="437"/>
      <c r="EG15" s="438"/>
      <c r="EH15" s="761" t="s">
        <v>330</v>
      </c>
      <c r="EI15" s="762"/>
      <c r="EJ15" s="762"/>
      <c r="EK15" s="762"/>
      <c r="EL15" s="762"/>
      <c r="EM15" s="762"/>
      <c r="EN15" s="762"/>
      <c r="EO15" s="762"/>
      <c r="EP15" s="762"/>
      <c r="EQ15" s="762"/>
      <c r="ER15" s="762"/>
      <c r="ES15" s="762"/>
      <c r="ET15" s="762"/>
      <c r="EU15" s="762"/>
      <c r="EV15" s="762"/>
      <c r="EW15" s="762"/>
      <c r="EX15" s="762"/>
      <c r="EY15" s="762"/>
      <c r="EZ15" s="762"/>
      <c r="FA15" s="762"/>
      <c r="FB15" s="762"/>
      <c r="FC15" s="762"/>
      <c r="FD15" s="762"/>
      <c r="FE15" s="762"/>
      <c r="FF15" s="762"/>
      <c r="FG15" s="762"/>
      <c r="FH15" s="762"/>
      <c r="FI15" s="762"/>
      <c r="FJ15" s="762"/>
      <c r="FK15" s="762"/>
      <c r="FL15" s="762"/>
      <c r="FM15" s="762"/>
      <c r="FN15" s="762"/>
      <c r="FO15" s="763"/>
      <c r="FP15" s="70"/>
      <c r="FQ15" s="70"/>
      <c r="FR15" s="70"/>
      <c r="GV15" s="166" t="str">
        <f t="shared" si="0"/>
        <v/>
      </c>
    </row>
    <row r="16" spans="1:206" ht="14.25" customHeight="1">
      <c r="A16" s="70"/>
      <c r="B16" s="70"/>
      <c r="C16" s="70"/>
      <c r="D16" s="70"/>
      <c r="E16" s="756"/>
      <c r="F16" s="757"/>
      <c r="G16" s="757"/>
      <c r="H16" s="757"/>
      <c r="I16" s="757"/>
      <c r="J16" s="757"/>
      <c r="K16" s="757"/>
      <c r="L16" s="758"/>
      <c r="M16" s="556"/>
      <c r="N16" s="557"/>
      <c r="O16" s="557"/>
      <c r="P16" s="557"/>
      <c r="Q16" s="759"/>
      <c r="R16" s="760">
        <v>8</v>
      </c>
      <c r="S16" s="760"/>
      <c r="T16" s="760"/>
      <c r="U16" s="760"/>
      <c r="V16" s="760"/>
      <c r="W16" s="760"/>
      <c r="X16" s="761" t="s">
        <v>261</v>
      </c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  <c r="AT16" s="762"/>
      <c r="AU16" s="762"/>
      <c r="AV16" s="762"/>
      <c r="AW16" s="762"/>
      <c r="AX16" s="762"/>
      <c r="AY16" s="762"/>
      <c r="AZ16" s="762"/>
      <c r="BA16" s="762"/>
      <c r="BB16" s="762"/>
      <c r="BC16" s="762"/>
      <c r="BD16" s="762"/>
      <c r="BE16" s="763"/>
      <c r="BF16" s="70"/>
      <c r="BG16" s="70"/>
      <c r="BH16" s="70"/>
      <c r="BI16" s="70"/>
      <c r="BJ16" s="756"/>
      <c r="BK16" s="757"/>
      <c r="BL16" s="757"/>
      <c r="BM16" s="757"/>
      <c r="BN16" s="757"/>
      <c r="BO16" s="757"/>
      <c r="BP16" s="757"/>
      <c r="BQ16" s="758"/>
      <c r="BR16" s="556"/>
      <c r="BS16" s="557"/>
      <c r="BT16" s="557"/>
      <c r="BU16" s="557"/>
      <c r="BV16" s="759"/>
      <c r="BW16" s="760">
        <v>43</v>
      </c>
      <c r="BX16" s="760"/>
      <c r="BY16" s="760"/>
      <c r="BZ16" s="760"/>
      <c r="CA16" s="760"/>
      <c r="CB16" s="760"/>
      <c r="CC16" s="761" t="s">
        <v>296</v>
      </c>
      <c r="CD16" s="762"/>
      <c r="CE16" s="762"/>
      <c r="CF16" s="762"/>
      <c r="CG16" s="762"/>
      <c r="CH16" s="762"/>
      <c r="CI16" s="762"/>
      <c r="CJ16" s="762"/>
      <c r="CK16" s="762"/>
      <c r="CL16" s="762"/>
      <c r="CM16" s="762"/>
      <c r="CN16" s="762"/>
      <c r="CO16" s="762"/>
      <c r="CP16" s="762"/>
      <c r="CQ16" s="762"/>
      <c r="CR16" s="762"/>
      <c r="CS16" s="762"/>
      <c r="CT16" s="762"/>
      <c r="CU16" s="762"/>
      <c r="CV16" s="762"/>
      <c r="CW16" s="762"/>
      <c r="CX16" s="762"/>
      <c r="CY16" s="762"/>
      <c r="CZ16" s="762"/>
      <c r="DA16" s="762"/>
      <c r="DB16" s="762"/>
      <c r="DC16" s="762"/>
      <c r="DD16" s="762"/>
      <c r="DE16" s="762"/>
      <c r="DF16" s="762"/>
      <c r="DG16" s="762"/>
      <c r="DH16" s="762"/>
      <c r="DI16" s="762"/>
      <c r="DJ16" s="763"/>
      <c r="DK16" s="70"/>
      <c r="DL16" s="70"/>
      <c r="DM16" s="70"/>
      <c r="DN16" s="70"/>
      <c r="DO16" s="756"/>
      <c r="DP16" s="757"/>
      <c r="DQ16" s="757"/>
      <c r="DR16" s="757"/>
      <c r="DS16" s="757"/>
      <c r="DT16" s="757"/>
      <c r="DU16" s="757"/>
      <c r="DV16" s="758"/>
      <c r="DW16" s="556"/>
      <c r="DX16" s="557"/>
      <c r="DY16" s="557"/>
      <c r="DZ16" s="557"/>
      <c r="EA16" s="759"/>
      <c r="EB16" s="436">
        <v>78</v>
      </c>
      <c r="EC16" s="437"/>
      <c r="ED16" s="437"/>
      <c r="EE16" s="437"/>
      <c r="EF16" s="437"/>
      <c r="EG16" s="438"/>
      <c r="EH16" s="761" t="s">
        <v>331</v>
      </c>
      <c r="EI16" s="762"/>
      <c r="EJ16" s="762"/>
      <c r="EK16" s="762"/>
      <c r="EL16" s="762"/>
      <c r="EM16" s="762"/>
      <c r="EN16" s="762"/>
      <c r="EO16" s="762"/>
      <c r="EP16" s="762"/>
      <c r="EQ16" s="762"/>
      <c r="ER16" s="762"/>
      <c r="ES16" s="762"/>
      <c r="ET16" s="762"/>
      <c r="EU16" s="762"/>
      <c r="EV16" s="762"/>
      <c r="EW16" s="762"/>
      <c r="EX16" s="762"/>
      <c r="EY16" s="762"/>
      <c r="EZ16" s="762"/>
      <c r="FA16" s="762"/>
      <c r="FB16" s="762"/>
      <c r="FC16" s="762"/>
      <c r="FD16" s="762"/>
      <c r="FE16" s="762"/>
      <c r="FF16" s="762"/>
      <c r="FG16" s="762"/>
      <c r="FH16" s="762"/>
      <c r="FI16" s="762"/>
      <c r="FJ16" s="762"/>
      <c r="FK16" s="762"/>
      <c r="FL16" s="762"/>
      <c r="FM16" s="762"/>
      <c r="FN16" s="762"/>
      <c r="FO16" s="763"/>
      <c r="FP16" s="70"/>
      <c r="FQ16" s="70"/>
      <c r="FR16" s="70"/>
      <c r="GV16" s="166" t="str">
        <f t="shared" si="0"/>
        <v/>
      </c>
    </row>
    <row r="17" spans="1:204" ht="14.25" customHeight="1">
      <c r="A17" s="70"/>
      <c r="B17" s="70"/>
      <c r="C17" s="70"/>
      <c r="D17" s="70"/>
      <c r="E17" s="756"/>
      <c r="F17" s="757"/>
      <c r="G17" s="757"/>
      <c r="H17" s="757"/>
      <c r="I17" s="757"/>
      <c r="J17" s="757"/>
      <c r="K17" s="757"/>
      <c r="L17" s="758"/>
      <c r="M17" s="556"/>
      <c r="N17" s="557"/>
      <c r="O17" s="557"/>
      <c r="P17" s="557"/>
      <c r="Q17" s="759"/>
      <c r="R17" s="760">
        <v>9</v>
      </c>
      <c r="S17" s="760"/>
      <c r="T17" s="760"/>
      <c r="U17" s="760"/>
      <c r="V17" s="760"/>
      <c r="W17" s="760"/>
      <c r="X17" s="761" t="s">
        <v>262</v>
      </c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  <c r="AT17" s="762"/>
      <c r="AU17" s="762"/>
      <c r="AV17" s="762"/>
      <c r="AW17" s="762"/>
      <c r="AX17" s="762"/>
      <c r="AY17" s="762"/>
      <c r="AZ17" s="762"/>
      <c r="BA17" s="762"/>
      <c r="BB17" s="762"/>
      <c r="BC17" s="762"/>
      <c r="BD17" s="762"/>
      <c r="BE17" s="763"/>
      <c r="BF17" s="70"/>
      <c r="BG17" s="70"/>
      <c r="BH17" s="70"/>
      <c r="BI17" s="70"/>
      <c r="BJ17" s="756"/>
      <c r="BK17" s="757"/>
      <c r="BL17" s="757"/>
      <c r="BM17" s="757"/>
      <c r="BN17" s="757"/>
      <c r="BO17" s="757"/>
      <c r="BP17" s="757"/>
      <c r="BQ17" s="758"/>
      <c r="BR17" s="556"/>
      <c r="BS17" s="557"/>
      <c r="BT17" s="557"/>
      <c r="BU17" s="557"/>
      <c r="BV17" s="759"/>
      <c r="BW17" s="760">
        <v>44</v>
      </c>
      <c r="BX17" s="760"/>
      <c r="BY17" s="760"/>
      <c r="BZ17" s="760"/>
      <c r="CA17" s="760"/>
      <c r="CB17" s="760"/>
      <c r="CC17" s="761" t="s">
        <v>297</v>
      </c>
      <c r="CD17" s="762"/>
      <c r="CE17" s="762"/>
      <c r="CF17" s="762"/>
      <c r="CG17" s="762"/>
      <c r="CH17" s="762"/>
      <c r="CI17" s="762"/>
      <c r="CJ17" s="762"/>
      <c r="CK17" s="762"/>
      <c r="CL17" s="762"/>
      <c r="CM17" s="762"/>
      <c r="CN17" s="762"/>
      <c r="CO17" s="762"/>
      <c r="CP17" s="762"/>
      <c r="CQ17" s="762"/>
      <c r="CR17" s="762"/>
      <c r="CS17" s="762"/>
      <c r="CT17" s="762"/>
      <c r="CU17" s="762"/>
      <c r="CV17" s="762"/>
      <c r="CW17" s="762"/>
      <c r="CX17" s="762"/>
      <c r="CY17" s="762"/>
      <c r="CZ17" s="762"/>
      <c r="DA17" s="762"/>
      <c r="DB17" s="762"/>
      <c r="DC17" s="762"/>
      <c r="DD17" s="762"/>
      <c r="DE17" s="762"/>
      <c r="DF17" s="762"/>
      <c r="DG17" s="762"/>
      <c r="DH17" s="762"/>
      <c r="DI17" s="762"/>
      <c r="DJ17" s="763"/>
      <c r="DK17" s="70"/>
      <c r="DL17" s="70"/>
      <c r="DM17" s="70"/>
      <c r="DN17" s="70"/>
      <c r="DO17" s="756"/>
      <c r="DP17" s="757"/>
      <c r="DQ17" s="757"/>
      <c r="DR17" s="757"/>
      <c r="DS17" s="757"/>
      <c r="DT17" s="757"/>
      <c r="DU17" s="757"/>
      <c r="DV17" s="758"/>
      <c r="DW17" s="556"/>
      <c r="DX17" s="557"/>
      <c r="DY17" s="557"/>
      <c r="DZ17" s="557"/>
      <c r="EA17" s="759"/>
      <c r="EB17" s="436">
        <v>79</v>
      </c>
      <c r="EC17" s="437"/>
      <c r="ED17" s="437"/>
      <c r="EE17" s="437"/>
      <c r="EF17" s="437"/>
      <c r="EG17" s="438"/>
      <c r="EH17" s="761" t="s">
        <v>332</v>
      </c>
      <c r="EI17" s="762"/>
      <c r="EJ17" s="762"/>
      <c r="EK17" s="762"/>
      <c r="EL17" s="762"/>
      <c r="EM17" s="762"/>
      <c r="EN17" s="762"/>
      <c r="EO17" s="762"/>
      <c r="EP17" s="762"/>
      <c r="EQ17" s="762"/>
      <c r="ER17" s="762"/>
      <c r="ES17" s="762"/>
      <c r="ET17" s="762"/>
      <c r="EU17" s="762"/>
      <c r="EV17" s="762"/>
      <c r="EW17" s="762"/>
      <c r="EX17" s="762"/>
      <c r="EY17" s="762"/>
      <c r="EZ17" s="762"/>
      <c r="FA17" s="762"/>
      <c r="FB17" s="762"/>
      <c r="FC17" s="762"/>
      <c r="FD17" s="762"/>
      <c r="FE17" s="762"/>
      <c r="FF17" s="762"/>
      <c r="FG17" s="762"/>
      <c r="FH17" s="762"/>
      <c r="FI17" s="762"/>
      <c r="FJ17" s="762"/>
      <c r="FK17" s="762"/>
      <c r="FL17" s="762"/>
      <c r="FM17" s="762"/>
      <c r="FN17" s="762"/>
      <c r="FO17" s="763"/>
      <c r="FP17" s="70"/>
      <c r="FQ17" s="70"/>
      <c r="FR17" s="70"/>
      <c r="GV17" s="166" t="str">
        <f t="shared" si="0"/>
        <v/>
      </c>
    </row>
    <row r="18" spans="1:204" ht="14.25" customHeight="1">
      <c r="A18" s="70"/>
      <c r="B18" s="70"/>
      <c r="C18" s="70"/>
      <c r="D18" s="70"/>
      <c r="E18" s="756"/>
      <c r="F18" s="757"/>
      <c r="G18" s="757"/>
      <c r="H18" s="757"/>
      <c r="I18" s="757"/>
      <c r="J18" s="757"/>
      <c r="K18" s="757"/>
      <c r="L18" s="758"/>
      <c r="M18" s="556"/>
      <c r="N18" s="557"/>
      <c r="O18" s="557"/>
      <c r="P18" s="557"/>
      <c r="Q18" s="759"/>
      <c r="R18" s="760">
        <v>10</v>
      </c>
      <c r="S18" s="760"/>
      <c r="T18" s="760"/>
      <c r="U18" s="760"/>
      <c r="V18" s="760"/>
      <c r="W18" s="760"/>
      <c r="X18" s="761" t="s">
        <v>263</v>
      </c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762"/>
      <c r="BE18" s="763"/>
      <c r="BF18" s="70"/>
      <c r="BG18" s="70"/>
      <c r="BH18" s="70"/>
      <c r="BI18" s="70"/>
      <c r="BJ18" s="756"/>
      <c r="BK18" s="757"/>
      <c r="BL18" s="757"/>
      <c r="BM18" s="757"/>
      <c r="BN18" s="757"/>
      <c r="BO18" s="757"/>
      <c r="BP18" s="757"/>
      <c r="BQ18" s="758"/>
      <c r="BR18" s="556"/>
      <c r="BS18" s="557"/>
      <c r="BT18" s="557"/>
      <c r="BU18" s="557"/>
      <c r="BV18" s="759"/>
      <c r="BW18" s="760">
        <v>45</v>
      </c>
      <c r="BX18" s="760"/>
      <c r="BY18" s="760"/>
      <c r="BZ18" s="760"/>
      <c r="CA18" s="760"/>
      <c r="CB18" s="760"/>
      <c r="CC18" s="761" t="s">
        <v>298</v>
      </c>
      <c r="CD18" s="762"/>
      <c r="CE18" s="762"/>
      <c r="CF18" s="762"/>
      <c r="CG18" s="762"/>
      <c r="CH18" s="762"/>
      <c r="CI18" s="762"/>
      <c r="CJ18" s="762"/>
      <c r="CK18" s="762"/>
      <c r="CL18" s="762"/>
      <c r="CM18" s="762"/>
      <c r="CN18" s="762"/>
      <c r="CO18" s="762"/>
      <c r="CP18" s="762"/>
      <c r="CQ18" s="762"/>
      <c r="CR18" s="762"/>
      <c r="CS18" s="762"/>
      <c r="CT18" s="762"/>
      <c r="CU18" s="762"/>
      <c r="CV18" s="762"/>
      <c r="CW18" s="762"/>
      <c r="CX18" s="762"/>
      <c r="CY18" s="762"/>
      <c r="CZ18" s="762"/>
      <c r="DA18" s="762"/>
      <c r="DB18" s="762"/>
      <c r="DC18" s="762"/>
      <c r="DD18" s="762"/>
      <c r="DE18" s="762"/>
      <c r="DF18" s="762"/>
      <c r="DG18" s="762"/>
      <c r="DH18" s="762"/>
      <c r="DI18" s="762"/>
      <c r="DJ18" s="763"/>
      <c r="DK18" s="70"/>
      <c r="DL18" s="70"/>
      <c r="DM18" s="70"/>
      <c r="DN18" s="70"/>
      <c r="DO18" s="756"/>
      <c r="DP18" s="757"/>
      <c r="DQ18" s="757"/>
      <c r="DR18" s="757"/>
      <c r="DS18" s="757"/>
      <c r="DT18" s="757"/>
      <c r="DU18" s="757"/>
      <c r="DV18" s="758"/>
      <c r="DW18" s="556"/>
      <c r="DX18" s="557"/>
      <c r="DY18" s="557"/>
      <c r="DZ18" s="557"/>
      <c r="EA18" s="759"/>
      <c r="EB18" s="436">
        <v>80</v>
      </c>
      <c r="EC18" s="437"/>
      <c r="ED18" s="437"/>
      <c r="EE18" s="437"/>
      <c r="EF18" s="437"/>
      <c r="EG18" s="438"/>
      <c r="EH18" s="761" t="s">
        <v>154</v>
      </c>
      <c r="EI18" s="762"/>
      <c r="EJ18" s="762"/>
      <c r="EK18" s="762"/>
      <c r="EL18" s="762"/>
      <c r="EM18" s="762"/>
      <c r="EN18" s="762"/>
      <c r="EO18" s="762"/>
      <c r="EP18" s="762"/>
      <c r="EQ18" s="762"/>
      <c r="ER18" s="762"/>
      <c r="ES18" s="762"/>
      <c r="ET18" s="762"/>
      <c r="EU18" s="762"/>
      <c r="EV18" s="762"/>
      <c r="EW18" s="762"/>
      <c r="EX18" s="762"/>
      <c r="EY18" s="762"/>
      <c r="EZ18" s="762"/>
      <c r="FA18" s="762"/>
      <c r="FB18" s="762"/>
      <c r="FC18" s="762"/>
      <c r="FD18" s="762"/>
      <c r="FE18" s="762"/>
      <c r="FF18" s="762"/>
      <c r="FG18" s="762"/>
      <c r="FH18" s="762"/>
      <c r="FI18" s="762"/>
      <c r="FJ18" s="762"/>
      <c r="FK18" s="762"/>
      <c r="FL18" s="762"/>
      <c r="FM18" s="762"/>
      <c r="FN18" s="762"/>
      <c r="FO18" s="763"/>
      <c r="FP18" s="70"/>
      <c r="FQ18" s="70"/>
      <c r="FR18" s="70"/>
      <c r="GV18" s="166" t="str">
        <f t="shared" si="0"/>
        <v/>
      </c>
    </row>
    <row r="19" spans="1:204" ht="14.25" customHeight="1">
      <c r="A19" s="70"/>
      <c r="B19" s="70"/>
      <c r="C19" s="70"/>
      <c r="D19" s="70"/>
      <c r="E19" s="756"/>
      <c r="F19" s="757"/>
      <c r="G19" s="757"/>
      <c r="H19" s="757"/>
      <c r="I19" s="757"/>
      <c r="J19" s="757"/>
      <c r="K19" s="757"/>
      <c r="L19" s="758"/>
      <c r="M19" s="556"/>
      <c r="N19" s="557"/>
      <c r="O19" s="557"/>
      <c r="P19" s="557"/>
      <c r="Q19" s="759"/>
      <c r="R19" s="760">
        <v>11</v>
      </c>
      <c r="S19" s="760"/>
      <c r="T19" s="760"/>
      <c r="U19" s="760"/>
      <c r="V19" s="760"/>
      <c r="W19" s="760"/>
      <c r="X19" s="761" t="s">
        <v>264</v>
      </c>
      <c r="Y19" s="762"/>
      <c r="Z19" s="762"/>
      <c r="AA19" s="762"/>
      <c r="AB19" s="762"/>
      <c r="AC19" s="762"/>
      <c r="AD19" s="762"/>
      <c r="AE19" s="762"/>
      <c r="AF19" s="762"/>
      <c r="AG19" s="762"/>
      <c r="AH19" s="762"/>
      <c r="AI19" s="762"/>
      <c r="AJ19" s="762"/>
      <c r="AK19" s="762"/>
      <c r="AL19" s="762"/>
      <c r="AM19" s="762"/>
      <c r="AN19" s="762"/>
      <c r="AO19" s="762"/>
      <c r="AP19" s="762"/>
      <c r="AQ19" s="762"/>
      <c r="AR19" s="762"/>
      <c r="AS19" s="762"/>
      <c r="AT19" s="762"/>
      <c r="AU19" s="762"/>
      <c r="AV19" s="762"/>
      <c r="AW19" s="762"/>
      <c r="AX19" s="762"/>
      <c r="AY19" s="762"/>
      <c r="AZ19" s="762"/>
      <c r="BA19" s="762"/>
      <c r="BB19" s="762"/>
      <c r="BC19" s="762"/>
      <c r="BD19" s="762"/>
      <c r="BE19" s="763"/>
      <c r="BF19" s="70"/>
      <c r="BG19" s="70"/>
      <c r="BH19" s="70"/>
      <c r="BI19" s="70"/>
      <c r="BJ19" s="756"/>
      <c r="BK19" s="757"/>
      <c r="BL19" s="757"/>
      <c r="BM19" s="757"/>
      <c r="BN19" s="757"/>
      <c r="BO19" s="757"/>
      <c r="BP19" s="757"/>
      <c r="BQ19" s="758"/>
      <c r="BR19" s="556"/>
      <c r="BS19" s="557"/>
      <c r="BT19" s="557"/>
      <c r="BU19" s="557"/>
      <c r="BV19" s="759"/>
      <c r="BW19" s="760">
        <v>46</v>
      </c>
      <c r="BX19" s="760"/>
      <c r="BY19" s="760"/>
      <c r="BZ19" s="760"/>
      <c r="CA19" s="760"/>
      <c r="CB19" s="760"/>
      <c r="CC19" s="761" t="s">
        <v>299</v>
      </c>
      <c r="CD19" s="762"/>
      <c r="CE19" s="762"/>
      <c r="CF19" s="762"/>
      <c r="CG19" s="762"/>
      <c r="CH19" s="762"/>
      <c r="CI19" s="762"/>
      <c r="CJ19" s="762"/>
      <c r="CK19" s="762"/>
      <c r="CL19" s="762"/>
      <c r="CM19" s="762"/>
      <c r="CN19" s="762"/>
      <c r="CO19" s="762"/>
      <c r="CP19" s="762"/>
      <c r="CQ19" s="762"/>
      <c r="CR19" s="762"/>
      <c r="CS19" s="762"/>
      <c r="CT19" s="762"/>
      <c r="CU19" s="762"/>
      <c r="CV19" s="762"/>
      <c r="CW19" s="762"/>
      <c r="CX19" s="762"/>
      <c r="CY19" s="762"/>
      <c r="CZ19" s="762"/>
      <c r="DA19" s="762"/>
      <c r="DB19" s="762"/>
      <c r="DC19" s="762"/>
      <c r="DD19" s="762"/>
      <c r="DE19" s="762"/>
      <c r="DF19" s="762"/>
      <c r="DG19" s="762"/>
      <c r="DH19" s="762"/>
      <c r="DI19" s="762"/>
      <c r="DJ19" s="763"/>
      <c r="DK19" s="70"/>
      <c r="DL19" s="70"/>
      <c r="DM19" s="70"/>
      <c r="DN19" s="70"/>
      <c r="DO19" s="756"/>
      <c r="DP19" s="757"/>
      <c r="DQ19" s="757"/>
      <c r="DR19" s="757"/>
      <c r="DS19" s="757"/>
      <c r="DT19" s="757"/>
      <c r="DU19" s="757"/>
      <c r="DV19" s="758"/>
      <c r="DW19" s="764"/>
      <c r="DX19" s="765"/>
      <c r="DY19" s="765"/>
      <c r="DZ19" s="765"/>
      <c r="EA19" s="766"/>
      <c r="EB19" s="767"/>
      <c r="EC19" s="767"/>
      <c r="ED19" s="767"/>
      <c r="EE19" s="767"/>
      <c r="EF19" s="767"/>
      <c r="EG19" s="767"/>
      <c r="EH19" s="767"/>
      <c r="EI19" s="767"/>
      <c r="EJ19" s="767"/>
      <c r="EK19" s="767"/>
      <c r="EL19" s="767"/>
      <c r="EM19" s="767"/>
      <c r="EN19" s="767"/>
      <c r="EO19" s="767"/>
      <c r="EP19" s="767"/>
      <c r="EQ19" s="767"/>
      <c r="ER19" s="767"/>
      <c r="ES19" s="767"/>
      <c r="ET19" s="767"/>
      <c r="EU19" s="767"/>
      <c r="EV19" s="767"/>
      <c r="EW19" s="767"/>
      <c r="EX19" s="767"/>
      <c r="EY19" s="767"/>
      <c r="EZ19" s="767"/>
      <c r="FA19" s="767"/>
      <c r="FB19" s="767"/>
      <c r="FC19" s="767"/>
      <c r="FD19" s="767"/>
      <c r="FE19" s="767"/>
      <c r="FF19" s="767"/>
      <c r="FG19" s="767"/>
      <c r="FH19" s="767"/>
      <c r="FI19" s="767"/>
      <c r="FJ19" s="767"/>
      <c r="FK19" s="767"/>
      <c r="FL19" s="767"/>
      <c r="FM19" s="767"/>
      <c r="FN19" s="767"/>
      <c r="FO19" s="767"/>
      <c r="FP19" s="70"/>
      <c r="FQ19" s="70"/>
      <c r="FR19" s="70"/>
      <c r="GV19" s="166" t="str">
        <f t="shared" si="0"/>
        <v/>
      </c>
    </row>
    <row r="20" spans="1:204" ht="14.25" customHeight="1">
      <c r="A20" s="70"/>
      <c r="B20" s="70"/>
      <c r="C20" s="70"/>
      <c r="D20" s="70"/>
      <c r="E20" s="756"/>
      <c r="F20" s="757"/>
      <c r="G20" s="757"/>
      <c r="H20" s="757"/>
      <c r="I20" s="757"/>
      <c r="J20" s="757"/>
      <c r="K20" s="757"/>
      <c r="L20" s="758"/>
      <c r="M20" s="556"/>
      <c r="N20" s="557"/>
      <c r="O20" s="557"/>
      <c r="P20" s="557"/>
      <c r="Q20" s="759"/>
      <c r="R20" s="760">
        <v>12</v>
      </c>
      <c r="S20" s="760"/>
      <c r="T20" s="760"/>
      <c r="U20" s="760"/>
      <c r="V20" s="760"/>
      <c r="W20" s="760"/>
      <c r="X20" s="761" t="s">
        <v>265</v>
      </c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762"/>
      <c r="BE20" s="763"/>
      <c r="BF20" s="70"/>
      <c r="BG20" s="70"/>
      <c r="BH20" s="70"/>
      <c r="BI20" s="70"/>
      <c r="BJ20" s="756"/>
      <c r="BK20" s="757"/>
      <c r="BL20" s="757"/>
      <c r="BM20" s="757"/>
      <c r="BN20" s="757"/>
      <c r="BO20" s="757"/>
      <c r="BP20" s="757"/>
      <c r="BQ20" s="758"/>
      <c r="BR20" s="556"/>
      <c r="BS20" s="557"/>
      <c r="BT20" s="557"/>
      <c r="BU20" s="557"/>
      <c r="BV20" s="759"/>
      <c r="BW20" s="760">
        <v>47</v>
      </c>
      <c r="BX20" s="760"/>
      <c r="BY20" s="760"/>
      <c r="BZ20" s="760"/>
      <c r="CA20" s="760"/>
      <c r="CB20" s="760"/>
      <c r="CC20" s="761" t="s">
        <v>300</v>
      </c>
      <c r="CD20" s="762"/>
      <c r="CE20" s="762"/>
      <c r="CF20" s="762"/>
      <c r="CG20" s="762"/>
      <c r="CH20" s="762"/>
      <c r="CI20" s="762"/>
      <c r="CJ20" s="762"/>
      <c r="CK20" s="762"/>
      <c r="CL20" s="762"/>
      <c r="CM20" s="762"/>
      <c r="CN20" s="762"/>
      <c r="CO20" s="762"/>
      <c r="CP20" s="762"/>
      <c r="CQ20" s="762"/>
      <c r="CR20" s="762"/>
      <c r="CS20" s="762"/>
      <c r="CT20" s="762"/>
      <c r="CU20" s="762"/>
      <c r="CV20" s="762"/>
      <c r="CW20" s="762"/>
      <c r="CX20" s="762"/>
      <c r="CY20" s="762"/>
      <c r="CZ20" s="762"/>
      <c r="DA20" s="762"/>
      <c r="DB20" s="762"/>
      <c r="DC20" s="762"/>
      <c r="DD20" s="762"/>
      <c r="DE20" s="762"/>
      <c r="DF20" s="762"/>
      <c r="DG20" s="762"/>
      <c r="DH20" s="762"/>
      <c r="DI20" s="762"/>
      <c r="DJ20" s="763"/>
      <c r="DK20" s="70"/>
      <c r="DL20" s="70"/>
      <c r="DM20" s="70"/>
      <c r="DN20" s="70"/>
      <c r="DO20" s="756"/>
      <c r="DP20" s="757"/>
      <c r="DQ20" s="757"/>
      <c r="DR20" s="757"/>
      <c r="DS20" s="757"/>
      <c r="DT20" s="757"/>
      <c r="DU20" s="757"/>
      <c r="DV20" s="758"/>
      <c r="DW20" s="764"/>
      <c r="DX20" s="765"/>
      <c r="DY20" s="765"/>
      <c r="DZ20" s="765"/>
      <c r="EA20" s="766"/>
      <c r="EB20" s="767"/>
      <c r="EC20" s="767"/>
      <c r="ED20" s="767"/>
      <c r="EE20" s="767"/>
      <c r="EF20" s="767"/>
      <c r="EG20" s="767"/>
      <c r="EH20" s="767"/>
      <c r="EI20" s="767"/>
      <c r="EJ20" s="767"/>
      <c r="EK20" s="767"/>
      <c r="EL20" s="767"/>
      <c r="EM20" s="767"/>
      <c r="EN20" s="767"/>
      <c r="EO20" s="767"/>
      <c r="EP20" s="767"/>
      <c r="EQ20" s="767"/>
      <c r="ER20" s="767"/>
      <c r="ES20" s="767"/>
      <c r="ET20" s="767"/>
      <c r="EU20" s="767"/>
      <c r="EV20" s="767"/>
      <c r="EW20" s="767"/>
      <c r="EX20" s="767"/>
      <c r="EY20" s="767"/>
      <c r="EZ20" s="767"/>
      <c r="FA20" s="767"/>
      <c r="FB20" s="767"/>
      <c r="FC20" s="767"/>
      <c r="FD20" s="767"/>
      <c r="FE20" s="767"/>
      <c r="FF20" s="767"/>
      <c r="FG20" s="767"/>
      <c r="FH20" s="767"/>
      <c r="FI20" s="767"/>
      <c r="FJ20" s="767"/>
      <c r="FK20" s="767"/>
      <c r="FL20" s="767"/>
      <c r="FM20" s="767"/>
      <c r="FN20" s="767"/>
      <c r="FO20" s="767"/>
      <c r="FP20" s="70"/>
      <c r="FQ20" s="70"/>
      <c r="FR20" s="70"/>
      <c r="GV20" s="166" t="str">
        <f t="shared" si="0"/>
        <v/>
      </c>
    </row>
    <row r="21" spans="1:204" ht="14.25" customHeight="1">
      <c r="A21" s="70"/>
      <c r="B21" s="70"/>
      <c r="C21" s="70"/>
      <c r="D21" s="70"/>
      <c r="E21" s="756"/>
      <c r="F21" s="757"/>
      <c r="G21" s="757"/>
      <c r="H21" s="757"/>
      <c r="I21" s="757"/>
      <c r="J21" s="757"/>
      <c r="K21" s="757"/>
      <c r="L21" s="758"/>
      <c r="M21" s="556"/>
      <c r="N21" s="557"/>
      <c r="O21" s="557"/>
      <c r="P21" s="557"/>
      <c r="Q21" s="759"/>
      <c r="R21" s="760">
        <v>13</v>
      </c>
      <c r="S21" s="760"/>
      <c r="T21" s="760"/>
      <c r="U21" s="760"/>
      <c r="V21" s="760"/>
      <c r="W21" s="760"/>
      <c r="X21" s="761" t="s">
        <v>266</v>
      </c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762"/>
      <c r="BE21" s="763"/>
      <c r="BF21" s="70"/>
      <c r="BG21" s="70"/>
      <c r="BH21" s="70"/>
      <c r="BI21" s="70"/>
      <c r="BJ21" s="756"/>
      <c r="BK21" s="757"/>
      <c r="BL21" s="757"/>
      <c r="BM21" s="757"/>
      <c r="BN21" s="757"/>
      <c r="BO21" s="757"/>
      <c r="BP21" s="757"/>
      <c r="BQ21" s="758"/>
      <c r="BR21" s="556"/>
      <c r="BS21" s="557"/>
      <c r="BT21" s="557"/>
      <c r="BU21" s="557"/>
      <c r="BV21" s="759"/>
      <c r="BW21" s="760">
        <v>48</v>
      </c>
      <c r="BX21" s="760"/>
      <c r="BY21" s="760"/>
      <c r="BZ21" s="760"/>
      <c r="CA21" s="760"/>
      <c r="CB21" s="760"/>
      <c r="CC21" s="761" t="s">
        <v>301</v>
      </c>
      <c r="CD21" s="762"/>
      <c r="CE21" s="762"/>
      <c r="CF21" s="762"/>
      <c r="CG21" s="762"/>
      <c r="CH21" s="762"/>
      <c r="CI21" s="762"/>
      <c r="CJ21" s="762"/>
      <c r="CK21" s="762"/>
      <c r="CL21" s="762"/>
      <c r="CM21" s="762"/>
      <c r="CN21" s="762"/>
      <c r="CO21" s="762"/>
      <c r="CP21" s="762"/>
      <c r="CQ21" s="762"/>
      <c r="CR21" s="762"/>
      <c r="CS21" s="762"/>
      <c r="CT21" s="762"/>
      <c r="CU21" s="762"/>
      <c r="CV21" s="762"/>
      <c r="CW21" s="762"/>
      <c r="CX21" s="762"/>
      <c r="CY21" s="762"/>
      <c r="CZ21" s="762"/>
      <c r="DA21" s="762"/>
      <c r="DB21" s="762"/>
      <c r="DC21" s="762"/>
      <c r="DD21" s="762"/>
      <c r="DE21" s="762"/>
      <c r="DF21" s="762"/>
      <c r="DG21" s="762"/>
      <c r="DH21" s="762"/>
      <c r="DI21" s="762"/>
      <c r="DJ21" s="763"/>
      <c r="DK21" s="70"/>
      <c r="DL21" s="70"/>
      <c r="DM21" s="70"/>
      <c r="DN21" s="70"/>
      <c r="DO21" s="756"/>
      <c r="DP21" s="757"/>
      <c r="DQ21" s="757"/>
      <c r="DR21" s="757"/>
      <c r="DS21" s="757"/>
      <c r="DT21" s="757"/>
      <c r="DU21" s="757"/>
      <c r="DV21" s="758"/>
      <c r="DW21" s="764"/>
      <c r="DX21" s="765"/>
      <c r="DY21" s="765"/>
      <c r="DZ21" s="765"/>
      <c r="EA21" s="766"/>
      <c r="EB21" s="767"/>
      <c r="EC21" s="767"/>
      <c r="ED21" s="767"/>
      <c r="EE21" s="767"/>
      <c r="EF21" s="767"/>
      <c r="EG21" s="767"/>
      <c r="EH21" s="767"/>
      <c r="EI21" s="767"/>
      <c r="EJ21" s="767"/>
      <c r="EK21" s="767"/>
      <c r="EL21" s="767"/>
      <c r="EM21" s="767"/>
      <c r="EN21" s="767"/>
      <c r="EO21" s="767"/>
      <c r="EP21" s="767"/>
      <c r="EQ21" s="767"/>
      <c r="ER21" s="767"/>
      <c r="ES21" s="767"/>
      <c r="ET21" s="767"/>
      <c r="EU21" s="767"/>
      <c r="EV21" s="767"/>
      <c r="EW21" s="767"/>
      <c r="EX21" s="767"/>
      <c r="EY21" s="767"/>
      <c r="EZ21" s="767"/>
      <c r="FA21" s="767"/>
      <c r="FB21" s="767"/>
      <c r="FC21" s="767"/>
      <c r="FD21" s="767"/>
      <c r="FE21" s="767"/>
      <c r="FF21" s="767"/>
      <c r="FG21" s="767"/>
      <c r="FH21" s="767"/>
      <c r="FI21" s="767"/>
      <c r="FJ21" s="767"/>
      <c r="FK21" s="767"/>
      <c r="FL21" s="767"/>
      <c r="FM21" s="767"/>
      <c r="FN21" s="767"/>
      <c r="FO21" s="767"/>
      <c r="FP21" s="70"/>
      <c r="FQ21" s="70"/>
      <c r="FR21" s="70"/>
      <c r="GV21" s="166" t="str">
        <f t="shared" si="0"/>
        <v/>
      </c>
    </row>
    <row r="22" spans="1:204" ht="14.25" customHeight="1">
      <c r="A22" s="70"/>
      <c r="B22" s="70"/>
      <c r="C22" s="70"/>
      <c r="D22" s="70"/>
      <c r="E22" s="756"/>
      <c r="F22" s="757"/>
      <c r="G22" s="757"/>
      <c r="H22" s="757"/>
      <c r="I22" s="757"/>
      <c r="J22" s="757"/>
      <c r="K22" s="757"/>
      <c r="L22" s="758"/>
      <c r="M22" s="556"/>
      <c r="N22" s="557"/>
      <c r="O22" s="557"/>
      <c r="P22" s="557"/>
      <c r="Q22" s="759"/>
      <c r="R22" s="760">
        <v>14</v>
      </c>
      <c r="S22" s="760"/>
      <c r="T22" s="760"/>
      <c r="U22" s="760"/>
      <c r="V22" s="760"/>
      <c r="W22" s="760"/>
      <c r="X22" s="761" t="s">
        <v>267</v>
      </c>
      <c r="Y22" s="762"/>
      <c r="Z22" s="762"/>
      <c r="AA22" s="762"/>
      <c r="AB22" s="762"/>
      <c r="AC22" s="762"/>
      <c r="AD22" s="762"/>
      <c r="AE22" s="762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762"/>
      <c r="BE22" s="763"/>
      <c r="BF22" s="70"/>
      <c r="BG22" s="70"/>
      <c r="BH22" s="70"/>
      <c r="BI22" s="70"/>
      <c r="BJ22" s="756"/>
      <c r="BK22" s="757"/>
      <c r="BL22" s="757"/>
      <c r="BM22" s="757"/>
      <c r="BN22" s="757"/>
      <c r="BO22" s="757"/>
      <c r="BP22" s="757"/>
      <c r="BQ22" s="758"/>
      <c r="BR22" s="556"/>
      <c r="BS22" s="557"/>
      <c r="BT22" s="557"/>
      <c r="BU22" s="557"/>
      <c r="BV22" s="759"/>
      <c r="BW22" s="760">
        <v>49</v>
      </c>
      <c r="BX22" s="760"/>
      <c r="BY22" s="760"/>
      <c r="BZ22" s="760"/>
      <c r="CA22" s="760"/>
      <c r="CB22" s="760"/>
      <c r="CC22" s="761" t="s">
        <v>302</v>
      </c>
      <c r="CD22" s="762"/>
      <c r="CE22" s="762"/>
      <c r="CF22" s="762"/>
      <c r="CG22" s="762"/>
      <c r="CH22" s="762"/>
      <c r="CI22" s="762"/>
      <c r="CJ22" s="762"/>
      <c r="CK22" s="762"/>
      <c r="CL22" s="762"/>
      <c r="CM22" s="762"/>
      <c r="CN22" s="762"/>
      <c r="CO22" s="762"/>
      <c r="CP22" s="762"/>
      <c r="CQ22" s="762"/>
      <c r="CR22" s="762"/>
      <c r="CS22" s="762"/>
      <c r="CT22" s="762"/>
      <c r="CU22" s="762"/>
      <c r="CV22" s="762"/>
      <c r="CW22" s="762"/>
      <c r="CX22" s="762"/>
      <c r="CY22" s="762"/>
      <c r="CZ22" s="762"/>
      <c r="DA22" s="762"/>
      <c r="DB22" s="762"/>
      <c r="DC22" s="762"/>
      <c r="DD22" s="762"/>
      <c r="DE22" s="762"/>
      <c r="DF22" s="762"/>
      <c r="DG22" s="762"/>
      <c r="DH22" s="762"/>
      <c r="DI22" s="762"/>
      <c r="DJ22" s="763"/>
      <c r="DK22" s="70"/>
      <c r="DL22" s="70"/>
      <c r="DM22" s="70"/>
      <c r="DN22" s="70"/>
      <c r="DO22" s="756"/>
      <c r="DP22" s="757"/>
      <c r="DQ22" s="757"/>
      <c r="DR22" s="757"/>
      <c r="DS22" s="757"/>
      <c r="DT22" s="757"/>
      <c r="DU22" s="757"/>
      <c r="DV22" s="758"/>
      <c r="DW22" s="764"/>
      <c r="DX22" s="765"/>
      <c r="DY22" s="765"/>
      <c r="DZ22" s="765"/>
      <c r="EA22" s="766"/>
      <c r="EB22" s="767"/>
      <c r="EC22" s="767"/>
      <c r="ED22" s="767"/>
      <c r="EE22" s="767"/>
      <c r="EF22" s="767"/>
      <c r="EG22" s="767"/>
      <c r="EH22" s="767"/>
      <c r="EI22" s="767"/>
      <c r="EJ22" s="767"/>
      <c r="EK22" s="767"/>
      <c r="EL22" s="767"/>
      <c r="EM22" s="767"/>
      <c r="EN22" s="767"/>
      <c r="EO22" s="767"/>
      <c r="EP22" s="767"/>
      <c r="EQ22" s="767"/>
      <c r="ER22" s="767"/>
      <c r="ES22" s="767"/>
      <c r="ET22" s="767"/>
      <c r="EU22" s="767"/>
      <c r="EV22" s="767"/>
      <c r="EW22" s="767"/>
      <c r="EX22" s="767"/>
      <c r="EY22" s="767"/>
      <c r="EZ22" s="767"/>
      <c r="FA22" s="767"/>
      <c r="FB22" s="767"/>
      <c r="FC22" s="767"/>
      <c r="FD22" s="767"/>
      <c r="FE22" s="767"/>
      <c r="FF22" s="767"/>
      <c r="FG22" s="767"/>
      <c r="FH22" s="767"/>
      <c r="FI22" s="767"/>
      <c r="FJ22" s="767"/>
      <c r="FK22" s="767"/>
      <c r="FL22" s="767"/>
      <c r="FM22" s="767"/>
      <c r="FN22" s="767"/>
      <c r="FO22" s="767"/>
      <c r="FP22" s="70"/>
      <c r="FQ22" s="70"/>
      <c r="FR22" s="70"/>
      <c r="GV22" s="166" t="str">
        <f t="shared" si="0"/>
        <v/>
      </c>
    </row>
    <row r="23" spans="1:204" ht="14.25" customHeight="1">
      <c r="A23" s="70"/>
      <c r="B23" s="70"/>
      <c r="C23" s="70"/>
      <c r="D23" s="70"/>
      <c r="E23" s="756"/>
      <c r="F23" s="757"/>
      <c r="G23" s="757"/>
      <c r="H23" s="757"/>
      <c r="I23" s="757"/>
      <c r="J23" s="757"/>
      <c r="K23" s="757"/>
      <c r="L23" s="758"/>
      <c r="M23" s="556"/>
      <c r="N23" s="557"/>
      <c r="O23" s="557"/>
      <c r="P23" s="557"/>
      <c r="Q23" s="759"/>
      <c r="R23" s="760">
        <v>15</v>
      </c>
      <c r="S23" s="760"/>
      <c r="T23" s="760"/>
      <c r="U23" s="760"/>
      <c r="V23" s="760"/>
      <c r="W23" s="760"/>
      <c r="X23" s="761" t="s">
        <v>268</v>
      </c>
      <c r="Y23" s="762"/>
      <c r="Z23" s="762"/>
      <c r="AA23" s="762"/>
      <c r="AB23" s="762"/>
      <c r="AC23" s="762"/>
      <c r="AD23" s="762"/>
      <c r="AE23" s="762"/>
      <c r="AF23" s="762"/>
      <c r="AG23" s="762"/>
      <c r="AH23" s="762"/>
      <c r="AI23" s="762"/>
      <c r="AJ23" s="762"/>
      <c r="AK23" s="762"/>
      <c r="AL23" s="762"/>
      <c r="AM23" s="762"/>
      <c r="AN23" s="762"/>
      <c r="AO23" s="762"/>
      <c r="AP23" s="762"/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2"/>
      <c r="BC23" s="762"/>
      <c r="BD23" s="762"/>
      <c r="BE23" s="763"/>
      <c r="BF23" s="70"/>
      <c r="BG23" s="70"/>
      <c r="BH23" s="70"/>
      <c r="BI23" s="70"/>
      <c r="BJ23" s="756"/>
      <c r="BK23" s="757"/>
      <c r="BL23" s="757"/>
      <c r="BM23" s="757"/>
      <c r="BN23" s="757"/>
      <c r="BO23" s="757"/>
      <c r="BP23" s="757"/>
      <c r="BQ23" s="758"/>
      <c r="BR23" s="556"/>
      <c r="BS23" s="557"/>
      <c r="BT23" s="557"/>
      <c r="BU23" s="557"/>
      <c r="BV23" s="759"/>
      <c r="BW23" s="760">
        <v>50</v>
      </c>
      <c r="BX23" s="760"/>
      <c r="BY23" s="760"/>
      <c r="BZ23" s="760"/>
      <c r="CA23" s="760"/>
      <c r="CB23" s="760"/>
      <c r="CC23" s="761" t="s">
        <v>303</v>
      </c>
      <c r="CD23" s="762"/>
      <c r="CE23" s="762"/>
      <c r="CF23" s="762"/>
      <c r="CG23" s="762"/>
      <c r="CH23" s="762"/>
      <c r="CI23" s="762"/>
      <c r="CJ23" s="762"/>
      <c r="CK23" s="762"/>
      <c r="CL23" s="762"/>
      <c r="CM23" s="762"/>
      <c r="CN23" s="762"/>
      <c r="CO23" s="762"/>
      <c r="CP23" s="762"/>
      <c r="CQ23" s="762"/>
      <c r="CR23" s="762"/>
      <c r="CS23" s="762"/>
      <c r="CT23" s="762"/>
      <c r="CU23" s="762"/>
      <c r="CV23" s="762"/>
      <c r="CW23" s="762"/>
      <c r="CX23" s="762"/>
      <c r="CY23" s="762"/>
      <c r="CZ23" s="762"/>
      <c r="DA23" s="762"/>
      <c r="DB23" s="762"/>
      <c r="DC23" s="762"/>
      <c r="DD23" s="762"/>
      <c r="DE23" s="762"/>
      <c r="DF23" s="762"/>
      <c r="DG23" s="762"/>
      <c r="DH23" s="762"/>
      <c r="DI23" s="762"/>
      <c r="DJ23" s="763"/>
      <c r="DK23" s="70"/>
      <c r="DL23" s="70"/>
      <c r="DM23" s="70"/>
      <c r="DN23" s="70"/>
      <c r="DO23" s="756"/>
      <c r="DP23" s="757"/>
      <c r="DQ23" s="757"/>
      <c r="DR23" s="757"/>
      <c r="DS23" s="757"/>
      <c r="DT23" s="757"/>
      <c r="DU23" s="757"/>
      <c r="DV23" s="758"/>
      <c r="DW23" s="764"/>
      <c r="DX23" s="765"/>
      <c r="DY23" s="765"/>
      <c r="DZ23" s="765"/>
      <c r="EA23" s="766"/>
      <c r="EB23" s="767"/>
      <c r="EC23" s="767"/>
      <c r="ED23" s="767"/>
      <c r="EE23" s="767"/>
      <c r="EF23" s="767"/>
      <c r="EG23" s="767"/>
      <c r="EH23" s="767"/>
      <c r="EI23" s="767"/>
      <c r="EJ23" s="767"/>
      <c r="EK23" s="767"/>
      <c r="EL23" s="767"/>
      <c r="EM23" s="767"/>
      <c r="EN23" s="767"/>
      <c r="EO23" s="767"/>
      <c r="EP23" s="767"/>
      <c r="EQ23" s="767"/>
      <c r="ER23" s="767"/>
      <c r="ES23" s="767"/>
      <c r="ET23" s="767"/>
      <c r="EU23" s="767"/>
      <c r="EV23" s="767"/>
      <c r="EW23" s="767"/>
      <c r="EX23" s="767"/>
      <c r="EY23" s="767"/>
      <c r="EZ23" s="767"/>
      <c r="FA23" s="767"/>
      <c r="FB23" s="767"/>
      <c r="FC23" s="767"/>
      <c r="FD23" s="767"/>
      <c r="FE23" s="767"/>
      <c r="FF23" s="767"/>
      <c r="FG23" s="767"/>
      <c r="FH23" s="767"/>
      <c r="FI23" s="767"/>
      <c r="FJ23" s="767"/>
      <c r="FK23" s="767"/>
      <c r="FL23" s="767"/>
      <c r="FM23" s="767"/>
      <c r="FN23" s="767"/>
      <c r="FO23" s="767"/>
      <c r="FP23" s="70"/>
      <c r="FQ23" s="70"/>
      <c r="FR23" s="70"/>
      <c r="GV23" s="166" t="str">
        <f t="shared" si="0"/>
        <v/>
      </c>
    </row>
    <row r="24" spans="1:204" ht="14.25" customHeight="1">
      <c r="A24" s="70"/>
      <c r="B24" s="70"/>
      <c r="C24" s="70"/>
      <c r="D24" s="70"/>
      <c r="E24" s="756"/>
      <c r="F24" s="757"/>
      <c r="G24" s="757"/>
      <c r="H24" s="757"/>
      <c r="I24" s="757"/>
      <c r="J24" s="757"/>
      <c r="K24" s="757"/>
      <c r="L24" s="758"/>
      <c r="M24" s="556"/>
      <c r="N24" s="557"/>
      <c r="O24" s="557"/>
      <c r="P24" s="557"/>
      <c r="Q24" s="759"/>
      <c r="R24" s="760">
        <v>16</v>
      </c>
      <c r="S24" s="760"/>
      <c r="T24" s="760"/>
      <c r="U24" s="760"/>
      <c r="V24" s="760"/>
      <c r="W24" s="760"/>
      <c r="X24" s="761" t="s">
        <v>269</v>
      </c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2"/>
      <c r="AL24" s="762"/>
      <c r="AM24" s="762"/>
      <c r="AN24" s="762"/>
      <c r="AO24" s="762"/>
      <c r="AP24" s="762"/>
      <c r="AQ24" s="762"/>
      <c r="AR24" s="762"/>
      <c r="AS24" s="762"/>
      <c r="AT24" s="762"/>
      <c r="AU24" s="762"/>
      <c r="AV24" s="762"/>
      <c r="AW24" s="762"/>
      <c r="AX24" s="762"/>
      <c r="AY24" s="762"/>
      <c r="AZ24" s="762"/>
      <c r="BA24" s="762"/>
      <c r="BB24" s="762"/>
      <c r="BC24" s="762"/>
      <c r="BD24" s="762"/>
      <c r="BE24" s="763"/>
      <c r="BF24" s="70"/>
      <c r="BG24" s="70"/>
      <c r="BH24" s="70"/>
      <c r="BI24" s="70"/>
      <c r="BJ24" s="756"/>
      <c r="BK24" s="757"/>
      <c r="BL24" s="757"/>
      <c r="BM24" s="757"/>
      <c r="BN24" s="757"/>
      <c r="BO24" s="757"/>
      <c r="BP24" s="757"/>
      <c r="BQ24" s="758"/>
      <c r="BR24" s="556"/>
      <c r="BS24" s="557"/>
      <c r="BT24" s="557"/>
      <c r="BU24" s="557"/>
      <c r="BV24" s="759"/>
      <c r="BW24" s="760">
        <v>51</v>
      </c>
      <c r="BX24" s="760"/>
      <c r="BY24" s="760"/>
      <c r="BZ24" s="760"/>
      <c r="CA24" s="760"/>
      <c r="CB24" s="760"/>
      <c r="CC24" s="761" t="s">
        <v>304</v>
      </c>
      <c r="CD24" s="762"/>
      <c r="CE24" s="762"/>
      <c r="CF24" s="762"/>
      <c r="CG24" s="762"/>
      <c r="CH24" s="762"/>
      <c r="CI24" s="762"/>
      <c r="CJ24" s="762"/>
      <c r="CK24" s="762"/>
      <c r="CL24" s="762"/>
      <c r="CM24" s="762"/>
      <c r="CN24" s="762"/>
      <c r="CO24" s="762"/>
      <c r="CP24" s="762"/>
      <c r="CQ24" s="762"/>
      <c r="CR24" s="762"/>
      <c r="CS24" s="762"/>
      <c r="CT24" s="762"/>
      <c r="CU24" s="762"/>
      <c r="CV24" s="762"/>
      <c r="CW24" s="762"/>
      <c r="CX24" s="762"/>
      <c r="CY24" s="762"/>
      <c r="CZ24" s="762"/>
      <c r="DA24" s="762"/>
      <c r="DB24" s="762"/>
      <c r="DC24" s="762"/>
      <c r="DD24" s="762"/>
      <c r="DE24" s="762"/>
      <c r="DF24" s="762"/>
      <c r="DG24" s="762"/>
      <c r="DH24" s="762"/>
      <c r="DI24" s="762"/>
      <c r="DJ24" s="763"/>
      <c r="DK24" s="70"/>
      <c r="DL24" s="70"/>
      <c r="DM24" s="70"/>
      <c r="DN24" s="70"/>
      <c r="DO24" s="756"/>
      <c r="DP24" s="757"/>
      <c r="DQ24" s="757"/>
      <c r="DR24" s="757"/>
      <c r="DS24" s="757"/>
      <c r="DT24" s="757"/>
      <c r="DU24" s="757"/>
      <c r="DV24" s="758"/>
      <c r="DW24" s="764"/>
      <c r="DX24" s="765"/>
      <c r="DY24" s="765"/>
      <c r="DZ24" s="765"/>
      <c r="EA24" s="766"/>
      <c r="EB24" s="767"/>
      <c r="EC24" s="767"/>
      <c r="ED24" s="767"/>
      <c r="EE24" s="767"/>
      <c r="EF24" s="767"/>
      <c r="EG24" s="767"/>
      <c r="EH24" s="767"/>
      <c r="EI24" s="767"/>
      <c r="EJ24" s="767"/>
      <c r="EK24" s="767"/>
      <c r="EL24" s="767"/>
      <c r="EM24" s="767"/>
      <c r="EN24" s="767"/>
      <c r="EO24" s="767"/>
      <c r="EP24" s="767"/>
      <c r="EQ24" s="767"/>
      <c r="ER24" s="767"/>
      <c r="ES24" s="767"/>
      <c r="ET24" s="767"/>
      <c r="EU24" s="767"/>
      <c r="EV24" s="767"/>
      <c r="EW24" s="767"/>
      <c r="EX24" s="767"/>
      <c r="EY24" s="767"/>
      <c r="EZ24" s="767"/>
      <c r="FA24" s="767"/>
      <c r="FB24" s="767"/>
      <c r="FC24" s="767"/>
      <c r="FD24" s="767"/>
      <c r="FE24" s="767"/>
      <c r="FF24" s="767"/>
      <c r="FG24" s="767"/>
      <c r="FH24" s="767"/>
      <c r="FI24" s="767"/>
      <c r="FJ24" s="767"/>
      <c r="FK24" s="767"/>
      <c r="FL24" s="767"/>
      <c r="FM24" s="767"/>
      <c r="FN24" s="767"/>
      <c r="FO24" s="767"/>
      <c r="FP24" s="70"/>
      <c r="FQ24" s="70"/>
      <c r="FR24" s="70"/>
      <c r="GV24" s="166" t="str">
        <f t="shared" si="0"/>
        <v/>
      </c>
    </row>
    <row r="25" spans="1:204" ht="14.25" customHeight="1">
      <c r="A25" s="70"/>
      <c r="B25" s="70"/>
      <c r="C25" s="70"/>
      <c r="D25" s="70"/>
      <c r="E25" s="756"/>
      <c r="F25" s="757"/>
      <c r="G25" s="757"/>
      <c r="H25" s="757"/>
      <c r="I25" s="757"/>
      <c r="J25" s="757"/>
      <c r="K25" s="757"/>
      <c r="L25" s="758"/>
      <c r="M25" s="556"/>
      <c r="N25" s="557"/>
      <c r="O25" s="557"/>
      <c r="P25" s="557"/>
      <c r="Q25" s="759"/>
      <c r="R25" s="760">
        <v>17</v>
      </c>
      <c r="S25" s="760"/>
      <c r="T25" s="760"/>
      <c r="U25" s="760"/>
      <c r="V25" s="760"/>
      <c r="W25" s="760"/>
      <c r="X25" s="761" t="s">
        <v>270</v>
      </c>
      <c r="Y25" s="762"/>
      <c r="Z25" s="762"/>
      <c r="AA25" s="762"/>
      <c r="AB25" s="762"/>
      <c r="AC25" s="762"/>
      <c r="AD25" s="762"/>
      <c r="AE25" s="762"/>
      <c r="AF25" s="762"/>
      <c r="AG25" s="762"/>
      <c r="AH25" s="762"/>
      <c r="AI25" s="762"/>
      <c r="AJ25" s="762"/>
      <c r="AK25" s="762"/>
      <c r="AL25" s="762"/>
      <c r="AM25" s="762"/>
      <c r="AN25" s="762"/>
      <c r="AO25" s="762"/>
      <c r="AP25" s="762"/>
      <c r="AQ25" s="762"/>
      <c r="AR25" s="762"/>
      <c r="AS25" s="762"/>
      <c r="AT25" s="762"/>
      <c r="AU25" s="762"/>
      <c r="AV25" s="762"/>
      <c r="AW25" s="762"/>
      <c r="AX25" s="762"/>
      <c r="AY25" s="762"/>
      <c r="AZ25" s="762"/>
      <c r="BA25" s="762"/>
      <c r="BB25" s="762"/>
      <c r="BC25" s="762"/>
      <c r="BD25" s="762"/>
      <c r="BE25" s="763"/>
      <c r="BF25" s="70"/>
      <c r="BG25" s="70"/>
      <c r="BH25" s="70"/>
      <c r="BI25" s="70"/>
      <c r="BJ25" s="756"/>
      <c r="BK25" s="757"/>
      <c r="BL25" s="757"/>
      <c r="BM25" s="757"/>
      <c r="BN25" s="757"/>
      <c r="BO25" s="757"/>
      <c r="BP25" s="757"/>
      <c r="BQ25" s="758"/>
      <c r="BR25" s="556"/>
      <c r="BS25" s="557"/>
      <c r="BT25" s="557"/>
      <c r="BU25" s="557"/>
      <c r="BV25" s="759"/>
      <c r="BW25" s="760">
        <v>52</v>
      </c>
      <c r="BX25" s="760"/>
      <c r="BY25" s="760"/>
      <c r="BZ25" s="760"/>
      <c r="CA25" s="760"/>
      <c r="CB25" s="760"/>
      <c r="CC25" s="761" t="s">
        <v>305</v>
      </c>
      <c r="CD25" s="762"/>
      <c r="CE25" s="762"/>
      <c r="CF25" s="762"/>
      <c r="CG25" s="762"/>
      <c r="CH25" s="762"/>
      <c r="CI25" s="762"/>
      <c r="CJ25" s="762"/>
      <c r="CK25" s="762"/>
      <c r="CL25" s="762"/>
      <c r="CM25" s="762"/>
      <c r="CN25" s="762"/>
      <c r="CO25" s="762"/>
      <c r="CP25" s="762"/>
      <c r="CQ25" s="762"/>
      <c r="CR25" s="762"/>
      <c r="CS25" s="762"/>
      <c r="CT25" s="762"/>
      <c r="CU25" s="762"/>
      <c r="CV25" s="762"/>
      <c r="CW25" s="762"/>
      <c r="CX25" s="762"/>
      <c r="CY25" s="762"/>
      <c r="CZ25" s="762"/>
      <c r="DA25" s="762"/>
      <c r="DB25" s="762"/>
      <c r="DC25" s="762"/>
      <c r="DD25" s="762"/>
      <c r="DE25" s="762"/>
      <c r="DF25" s="762"/>
      <c r="DG25" s="762"/>
      <c r="DH25" s="762"/>
      <c r="DI25" s="762"/>
      <c r="DJ25" s="763"/>
      <c r="DK25" s="70"/>
      <c r="DL25" s="70"/>
      <c r="DM25" s="70"/>
      <c r="DN25" s="70"/>
      <c r="DO25" s="756"/>
      <c r="DP25" s="757"/>
      <c r="DQ25" s="757"/>
      <c r="DR25" s="757"/>
      <c r="DS25" s="757"/>
      <c r="DT25" s="757"/>
      <c r="DU25" s="757"/>
      <c r="DV25" s="758"/>
      <c r="DW25" s="764"/>
      <c r="DX25" s="765"/>
      <c r="DY25" s="765"/>
      <c r="DZ25" s="765"/>
      <c r="EA25" s="766"/>
      <c r="EB25" s="767"/>
      <c r="EC25" s="767"/>
      <c r="ED25" s="767"/>
      <c r="EE25" s="767"/>
      <c r="EF25" s="767"/>
      <c r="EG25" s="767"/>
      <c r="EH25" s="767"/>
      <c r="EI25" s="767"/>
      <c r="EJ25" s="767"/>
      <c r="EK25" s="767"/>
      <c r="EL25" s="767"/>
      <c r="EM25" s="767"/>
      <c r="EN25" s="767"/>
      <c r="EO25" s="767"/>
      <c r="EP25" s="767"/>
      <c r="EQ25" s="767"/>
      <c r="ER25" s="767"/>
      <c r="ES25" s="767"/>
      <c r="ET25" s="767"/>
      <c r="EU25" s="767"/>
      <c r="EV25" s="767"/>
      <c r="EW25" s="767"/>
      <c r="EX25" s="767"/>
      <c r="EY25" s="767"/>
      <c r="EZ25" s="767"/>
      <c r="FA25" s="767"/>
      <c r="FB25" s="767"/>
      <c r="FC25" s="767"/>
      <c r="FD25" s="767"/>
      <c r="FE25" s="767"/>
      <c r="FF25" s="767"/>
      <c r="FG25" s="767"/>
      <c r="FH25" s="767"/>
      <c r="FI25" s="767"/>
      <c r="FJ25" s="767"/>
      <c r="FK25" s="767"/>
      <c r="FL25" s="767"/>
      <c r="FM25" s="767"/>
      <c r="FN25" s="767"/>
      <c r="FO25" s="767"/>
      <c r="FP25" s="70"/>
      <c r="FQ25" s="70"/>
      <c r="FR25" s="70"/>
      <c r="GV25" s="166" t="str">
        <f t="shared" si="0"/>
        <v/>
      </c>
    </row>
    <row r="26" spans="1:204" ht="14.25" customHeight="1">
      <c r="A26" s="70"/>
      <c r="B26" s="70"/>
      <c r="C26" s="70"/>
      <c r="D26" s="70"/>
      <c r="E26" s="756"/>
      <c r="F26" s="757"/>
      <c r="G26" s="757"/>
      <c r="H26" s="757"/>
      <c r="I26" s="757"/>
      <c r="J26" s="757"/>
      <c r="K26" s="757"/>
      <c r="L26" s="758"/>
      <c r="M26" s="556"/>
      <c r="N26" s="557"/>
      <c r="O26" s="557"/>
      <c r="P26" s="557"/>
      <c r="Q26" s="759"/>
      <c r="R26" s="760">
        <v>18</v>
      </c>
      <c r="S26" s="760"/>
      <c r="T26" s="760"/>
      <c r="U26" s="760"/>
      <c r="V26" s="760"/>
      <c r="W26" s="760"/>
      <c r="X26" s="761" t="s">
        <v>271</v>
      </c>
      <c r="Y26" s="762"/>
      <c r="Z26" s="762"/>
      <c r="AA26" s="762"/>
      <c r="AB26" s="762"/>
      <c r="AC26" s="762"/>
      <c r="AD26" s="762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2"/>
      <c r="AU26" s="762"/>
      <c r="AV26" s="762"/>
      <c r="AW26" s="762"/>
      <c r="AX26" s="762"/>
      <c r="AY26" s="762"/>
      <c r="AZ26" s="762"/>
      <c r="BA26" s="762"/>
      <c r="BB26" s="762"/>
      <c r="BC26" s="762"/>
      <c r="BD26" s="762"/>
      <c r="BE26" s="763"/>
      <c r="BF26" s="70"/>
      <c r="BG26" s="70"/>
      <c r="BH26" s="70"/>
      <c r="BI26" s="70"/>
      <c r="BJ26" s="756"/>
      <c r="BK26" s="757"/>
      <c r="BL26" s="757"/>
      <c r="BM26" s="757"/>
      <c r="BN26" s="757"/>
      <c r="BO26" s="757"/>
      <c r="BP26" s="757"/>
      <c r="BQ26" s="758"/>
      <c r="BR26" s="556"/>
      <c r="BS26" s="557"/>
      <c r="BT26" s="557"/>
      <c r="BU26" s="557"/>
      <c r="BV26" s="759"/>
      <c r="BW26" s="760">
        <v>53</v>
      </c>
      <c r="BX26" s="760"/>
      <c r="BY26" s="760"/>
      <c r="BZ26" s="760"/>
      <c r="CA26" s="760"/>
      <c r="CB26" s="760"/>
      <c r="CC26" s="761" t="s">
        <v>306</v>
      </c>
      <c r="CD26" s="762"/>
      <c r="CE26" s="762"/>
      <c r="CF26" s="762"/>
      <c r="CG26" s="762"/>
      <c r="CH26" s="762"/>
      <c r="CI26" s="762"/>
      <c r="CJ26" s="762"/>
      <c r="CK26" s="762"/>
      <c r="CL26" s="762"/>
      <c r="CM26" s="762"/>
      <c r="CN26" s="762"/>
      <c r="CO26" s="762"/>
      <c r="CP26" s="762"/>
      <c r="CQ26" s="762"/>
      <c r="CR26" s="762"/>
      <c r="CS26" s="762"/>
      <c r="CT26" s="762"/>
      <c r="CU26" s="762"/>
      <c r="CV26" s="762"/>
      <c r="CW26" s="762"/>
      <c r="CX26" s="762"/>
      <c r="CY26" s="762"/>
      <c r="CZ26" s="762"/>
      <c r="DA26" s="762"/>
      <c r="DB26" s="762"/>
      <c r="DC26" s="762"/>
      <c r="DD26" s="762"/>
      <c r="DE26" s="762"/>
      <c r="DF26" s="762"/>
      <c r="DG26" s="762"/>
      <c r="DH26" s="762"/>
      <c r="DI26" s="762"/>
      <c r="DJ26" s="763"/>
      <c r="DK26" s="70"/>
      <c r="DL26" s="70"/>
      <c r="DM26" s="70"/>
      <c r="DN26" s="70"/>
      <c r="DO26" s="756"/>
      <c r="DP26" s="757"/>
      <c r="DQ26" s="757"/>
      <c r="DR26" s="757"/>
      <c r="DS26" s="757"/>
      <c r="DT26" s="757"/>
      <c r="DU26" s="757"/>
      <c r="DV26" s="758"/>
      <c r="DW26" s="764"/>
      <c r="DX26" s="765"/>
      <c r="DY26" s="765"/>
      <c r="DZ26" s="765"/>
      <c r="EA26" s="766"/>
      <c r="EB26" s="767"/>
      <c r="EC26" s="767"/>
      <c r="ED26" s="767"/>
      <c r="EE26" s="767"/>
      <c r="EF26" s="767"/>
      <c r="EG26" s="767"/>
      <c r="EH26" s="767"/>
      <c r="EI26" s="767"/>
      <c r="EJ26" s="767"/>
      <c r="EK26" s="767"/>
      <c r="EL26" s="767"/>
      <c r="EM26" s="767"/>
      <c r="EN26" s="767"/>
      <c r="EO26" s="767"/>
      <c r="EP26" s="767"/>
      <c r="EQ26" s="767"/>
      <c r="ER26" s="767"/>
      <c r="ES26" s="767"/>
      <c r="ET26" s="767"/>
      <c r="EU26" s="767"/>
      <c r="EV26" s="767"/>
      <c r="EW26" s="767"/>
      <c r="EX26" s="767"/>
      <c r="EY26" s="767"/>
      <c r="EZ26" s="767"/>
      <c r="FA26" s="767"/>
      <c r="FB26" s="767"/>
      <c r="FC26" s="767"/>
      <c r="FD26" s="767"/>
      <c r="FE26" s="767"/>
      <c r="FF26" s="767"/>
      <c r="FG26" s="767"/>
      <c r="FH26" s="767"/>
      <c r="FI26" s="767"/>
      <c r="FJ26" s="767"/>
      <c r="FK26" s="767"/>
      <c r="FL26" s="767"/>
      <c r="FM26" s="767"/>
      <c r="FN26" s="767"/>
      <c r="FO26" s="767"/>
      <c r="FP26" s="70"/>
      <c r="FQ26" s="70"/>
      <c r="FR26" s="70"/>
      <c r="GV26" s="166" t="str">
        <f t="shared" si="0"/>
        <v/>
      </c>
    </row>
    <row r="27" spans="1:204" ht="14.25" customHeight="1">
      <c r="A27" s="70"/>
      <c r="B27" s="70"/>
      <c r="C27" s="70"/>
      <c r="D27" s="70"/>
      <c r="E27" s="756"/>
      <c r="F27" s="757"/>
      <c r="G27" s="757"/>
      <c r="H27" s="757"/>
      <c r="I27" s="757"/>
      <c r="J27" s="757"/>
      <c r="K27" s="757"/>
      <c r="L27" s="758"/>
      <c r="M27" s="556"/>
      <c r="N27" s="557"/>
      <c r="O27" s="557"/>
      <c r="P27" s="557"/>
      <c r="Q27" s="759"/>
      <c r="R27" s="760">
        <v>19</v>
      </c>
      <c r="S27" s="760"/>
      <c r="T27" s="760"/>
      <c r="U27" s="760"/>
      <c r="V27" s="760"/>
      <c r="W27" s="760"/>
      <c r="X27" s="761" t="s">
        <v>272</v>
      </c>
      <c r="Y27" s="762"/>
      <c r="Z27" s="762"/>
      <c r="AA27" s="762"/>
      <c r="AB27" s="762"/>
      <c r="AC27" s="762"/>
      <c r="AD27" s="762"/>
      <c r="AE27" s="762"/>
      <c r="AF27" s="762"/>
      <c r="AG27" s="762"/>
      <c r="AH27" s="762"/>
      <c r="AI27" s="762"/>
      <c r="AJ27" s="762"/>
      <c r="AK27" s="762"/>
      <c r="AL27" s="762"/>
      <c r="AM27" s="762"/>
      <c r="AN27" s="762"/>
      <c r="AO27" s="762"/>
      <c r="AP27" s="762"/>
      <c r="AQ27" s="762"/>
      <c r="AR27" s="762"/>
      <c r="AS27" s="762"/>
      <c r="AT27" s="762"/>
      <c r="AU27" s="762"/>
      <c r="AV27" s="762"/>
      <c r="AW27" s="762"/>
      <c r="AX27" s="762"/>
      <c r="AY27" s="762"/>
      <c r="AZ27" s="762"/>
      <c r="BA27" s="762"/>
      <c r="BB27" s="762"/>
      <c r="BC27" s="762"/>
      <c r="BD27" s="762"/>
      <c r="BE27" s="763"/>
      <c r="BF27" s="70"/>
      <c r="BG27" s="70"/>
      <c r="BH27" s="70"/>
      <c r="BI27" s="70"/>
      <c r="BJ27" s="756"/>
      <c r="BK27" s="757"/>
      <c r="BL27" s="757"/>
      <c r="BM27" s="757"/>
      <c r="BN27" s="757"/>
      <c r="BO27" s="757"/>
      <c r="BP27" s="757"/>
      <c r="BQ27" s="758"/>
      <c r="BR27" s="556"/>
      <c r="BS27" s="557"/>
      <c r="BT27" s="557"/>
      <c r="BU27" s="557"/>
      <c r="BV27" s="759"/>
      <c r="BW27" s="760">
        <v>54</v>
      </c>
      <c r="BX27" s="760"/>
      <c r="BY27" s="760"/>
      <c r="BZ27" s="760"/>
      <c r="CA27" s="760"/>
      <c r="CB27" s="760"/>
      <c r="CC27" s="761" t="s">
        <v>307</v>
      </c>
      <c r="CD27" s="762"/>
      <c r="CE27" s="762"/>
      <c r="CF27" s="762"/>
      <c r="CG27" s="762"/>
      <c r="CH27" s="762"/>
      <c r="CI27" s="762"/>
      <c r="CJ27" s="762"/>
      <c r="CK27" s="762"/>
      <c r="CL27" s="762"/>
      <c r="CM27" s="762"/>
      <c r="CN27" s="762"/>
      <c r="CO27" s="762"/>
      <c r="CP27" s="762"/>
      <c r="CQ27" s="762"/>
      <c r="CR27" s="762"/>
      <c r="CS27" s="762"/>
      <c r="CT27" s="762"/>
      <c r="CU27" s="762"/>
      <c r="CV27" s="762"/>
      <c r="CW27" s="762"/>
      <c r="CX27" s="762"/>
      <c r="CY27" s="762"/>
      <c r="CZ27" s="762"/>
      <c r="DA27" s="762"/>
      <c r="DB27" s="762"/>
      <c r="DC27" s="762"/>
      <c r="DD27" s="762"/>
      <c r="DE27" s="762"/>
      <c r="DF27" s="762"/>
      <c r="DG27" s="762"/>
      <c r="DH27" s="762"/>
      <c r="DI27" s="762"/>
      <c r="DJ27" s="763"/>
      <c r="DK27" s="70"/>
      <c r="DL27" s="70"/>
      <c r="DM27" s="70"/>
      <c r="DN27" s="70"/>
      <c r="DO27" s="698"/>
      <c r="DP27" s="687"/>
      <c r="DQ27" s="687"/>
      <c r="DR27" s="687"/>
      <c r="DS27" s="687"/>
      <c r="DT27" s="687"/>
      <c r="DU27" s="687"/>
      <c r="DV27" s="696"/>
      <c r="DW27" s="764"/>
      <c r="DX27" s="765"/>
      <c r="DY27" s="765"/>
      <c r="DZ27" s="765"/>
      <c r="EA27" s="766"/>
      <c r="EB27" s="767"/>
      <c r="EC27" s="767"/>
      <c r="ED27" s="767"/>
      <c r="EE27" s="767"/>
      <c r="EF27" s="767"/>
      <c r="EG27" s="767"/>
      <c r="EH27" s="767"/>
      <c r="EI27" s="767"/>
      <c r="EJ27" s="767"/>
      <c r="EK27" s="767"/>
      <c r="EL27" s="767"/>
      <c r="EM27" s="767"/>
      <c r="EN27" s="767"/>
      <c r="EO27" s="767"/>
      <c r="EP27" s="767"/>
      <c r="EQ27" s="767"/>
      <c r="ER27" s="767"/>
      <c r="ES27" s="767"/>
      <c r="ET27" s="767"/>
      <c r="EU27" s="767"/>
      <c r="EV27" s="767"/>
      <c r="EW27" s="767"/>
      <c r="EX27" s="767"/>
      <c r="EY27" s="767"/>
      <c r="EZ27" s="767"/>
      <c r="FA27" s="767"/>
      <c r="FB27" s="767"/>
      <c r="FC27" s="767"/>
      <c r="FD27" s="767"/>
      <c r="FE27" s="767"/>
      <c r="FF27" s="767"/>
      <c r="FG27" s="767"/>
      <c r="FH27" s="767"/>
      <c r="FI27" s="767"/>
      <c r="FJ27" s="767"/>
      <c r="FK27" s="767"/>
      <c r="FL27" s="767"/>
      <c r="FM27" s="767"/>
      <c r="FN27" s="767"/>
      <c r="FO27" s="767"/>
      <c r="FP27" s="70"/>
      <c r="FQ27" s="70"/>
      <c r="FR27" s="70"/>
      <c r="GV27" s="166" t="str">
        <f t="shared" si="0"/>
        <v/>
      </c>
    </row>
    <row r="28" spans="1:204" ht="14.25" customHeight="1">
      <c r="A28" s="70"/>
      <c r="B28" s="70"/>
      <c r="C28" s="70"/>
      <c r="D28" s="70"/>
      <c r="E28" s="756"/>
      <c r="F28" s="757"/>
      <c r="G28" s="757"/>
      <c r="H28" s="757"/>
      <c r="I28" s="757"/>
      <c r="J28" s="757"/>
      <c r="K28" s="757"/>
      <c r="L28" s="758"/>
      <c r="M28" s="556"/>
      <c r="N28" s="557"/>
      <c r="O28" s="557"/>
      <c r="P28" s="557"/>
      <c r="Q28" s="759"/>
      <c r="R28" s="760">
        <v>20</v>
      </c>
      <c r="S28" s="760"/>
      <c r="T28" s="760"/>
      <c r="U28" s="760"/>
      <c r="V28" s="760"/>
      <c r="W28" s="760"/>
      <c r="X28" s="761" t="s">
        <v>273</v>
      </c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2"/>
      <c r="BC28" s="762"/>
      <c r="BD28" s="762"/>
      <c r="BE28" s="763"/>
      <c r="BF28" s="70"/>
      <c r="BG28" s="70"/>
      <c r="BH28" s="70"/>
      <c r="BI28" s="70"/>
      <c r="BJ28" s="756"/>
      <c r="BK28" s="757"/>
      <c r="BL28" s="757"/>
      <c r="BM28" s="757"/>
      <c r="BN28" s="757"/>
      <c r="BO28" s="757"/>
      <c r="BP28" s="757"/>
      <c r="BQ28" s="758"/>
      <c r="BR28" s="556"/>
      <c r="BS28" s="557"/>
      <c r="BT28" s="557"/>
      <c r="BU28" s="557"/>
      <c r="BV28" s="759"/>
      <c r="BW28" s="760">
        <v>55</v>
      </c>
      <c r="BX28" s="760"/>
      <c r="BY28" s="760"/>
      <c r="BZ28" s="760"/>
      <c r="CA28" s="760"/>
      <c r="CB28" s="760"/>
      <c r="CC28" s="761" t="s">
        <v>308</v>
      </c>
      <c r="CD28" s="762"/>
      <c r="CE28" s="762"/>
      <c r="CF28" s="762"/>
      <c r="CG28" s="762"/>
      <c r="CH28" s="762"/>
      <c r="CI28" s="762"/>
      <c r="CJ28" s="762"/>
      <c r="CK28" s="762"/>
      <c r="CL28" s="762"/>
      <c r="CM28" s="762"/>
      <c r="CN28" s="762"/>
      <c r="CO28" s="762"/>
      <c r="CP28" s="762"/>
      <c r="CQ28" s="762"/>
      <c r="CR28" s="762"/>
      <c r="CS28" s="762"/>
      <c r="CT28" s="762"/>
      <c r="CU28" s="762"/>
      <c r="CV28" s="762"/>
      <c r="CW28" s="762"/>
      <c r="CX28" s="762"/>
      <c r="CY28" s="762"/>
      <c r="CZ28" s="762"/>
      <c r="DA28" s="762"/>
      <c r="DB28" s="762"/>
      <c r="DC28" s="762"/>
      <c r="DD28" s="762"/>
      <c r="DE28" s="762"/>
      <c r="DF28" s="762"/>
      <c r="DG28" s="762"/>
      <c r="DH28" s="762"/>
      <c r="DI28" s="762"/>
      <c r="DJ28" s="763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GV28" s="166" t="str">
        <f t="shared" si="0"/>
        <v/>
      </c>
    </row>
    <row r="29" spans="1:204" ht="14.25" customHeight="1">
      <c r="A29" s="70"/>
      <c r="B29" s="70"/>
      <c r="C29" s="70"/>
      <c r="D29" s="70"/>
      <c r="E29" s="756"/>
      <c r="F29" s="757"/>
      <c r="G29" s="757"/>
      <c r="H29" s="757"/>
      <c r="I29" s="757"/>
      <c r="J29" s="757"/>
      <c r="K29" s="757"/>
      <c r="L29" s="758"/>
      <c r="M29" s="556"/>
      <c r="N29" s="557"/>
      <c r="O29" s="557"/>
      <c r="P29" s="557"/>
      <c r="Q29" s="759"/>
      <c r="R29" s="760">
        <v>21</v>
      </c>
      <c r="S29" s="760"/>
      <c r="T29" s="760"/>
      <c r="U29" s="760"/>
      <c r="V29" s="760"/>
      <c r="W29" s="760"/>
      <c r="X29" s="761" t="s">
        <v>274</v>
      </c>
      <c r="Y29" s="762"/>
      <c r="Z29" s="762"/>
      <c r="AA29" s="762"/>
      <c r="AB29" s="762"/>
      <c r="AC29" s="762"/>
      <c r="AD29" s="762"/>
      <c r="AE29" s="762"/>
      <c r="AF29" s="762"/>
      <c r="AG29" s="762"/>
      <c r="AH29" s="762"/>
      <c r="AI29" s="762"/>
      <c r="AJ29" s="762"/>
      <c r="AK29" s="762"/>
      <c r="AL29" s="762"/>
      <c r="AM29" s="762"/>
      <c r="AN29" s="762"/>
      <c r="AO29" s="762"/>
      <c r="AP29" s="762"/>
      <c r="AQ29" s="762"/>
      <c r="AR29" s="762"/>
      <c r="AS29" s="762"/>
      <c r="AT29" s="762"/>
      <c r="AU29" s="762"/>
      <c r="AV29" s="762"/>
      <c r="AW29" s="762"/>
      <c r="AX29" s="762"/>
      <c r="AY29" s="762"/>
      <c r="AZ29" s="762"/>
      <c r="BA29" s="762"/>
      <c r="BB29" s="762"/>
      <c r="BC29" s="762"/>
      <c r="BD29" s="762"/>
      <c r="BE29" s="763"/>
      <c r="BF29" s="70"/>
      <c r="BG29" s="70"/>
      <c r="BH29" s="70"/>
      <c r="BI29" s="70"/>
      <c r="BJ29" s="756"/>
      <c r="BK29" s="757"/>
      <c r="BL29" s="757"/>
      <c r="BM29" s="757"/>
      <c r="BN29" s="757"/>
      <c r="BO29" s="757"/>
      <c r="BP29" s="757"/>
      <c r="BQ29" s="758"/>
      <c r="BR29" s="556"/>
      <c r="BS29" s="557"/>
      <c r="BT29" s="557"/>
      <c r="BU29" s="557"/>
      <c r="BV29" s="759"/>
      <c r="BW29" s="760">
        <v>56</v>
      </c>
      <c r="BX29" s="760"/>
      <c r="BY29" s="760"/>
      <c r="BZ29" s="760"/>
      <c r="CA29" s="760"/>
      <c r="CB29" s="760"/>
      <c r="CC29" s="761" t="s">
        <v>309</v>
      </c>
      <c r="CD29" s="762"/>
      <c r="CE29" s="762"/>
      <c r="CF29" s="762"/>
      <c r="CG29" s="762"/>
      <c r="CH29" s="762"/>
      <c r="CI29" s="762"/>
      <c r="CJ29" s="762"/>
      <c r="CK29" s="762"/>
      <c r="CL29" s="762"/>
      <c r="CM29" s="762"/>
      <c r="CN29" s="762"/>
      <c r="CO29" s="762"/>
      <c r="CP29" s="762"/>
      <c r="CQ29" s="762"/>
      <c r="CR29" s="762"/>
      <c r="CS29" s="762"/>
      <c r="CT29" s="762"/>
      <c r="CU29" s="762"/>
      <c r="CV29" s="762"/>
      <c r="CW29" s="762"/>
      <c r="CX29" s="762"/>
      <c r="CY29" s="762"/>
      <c r="CZ29" s="762"/>
      <c r="DA29" s="762"/>
      <c r="DB29" s="762"/>
      <c r="DC29" s="762"/>
      <c r="DD29" s="762"/>
      <c r="DE29" s="762"/>
      <c r="DF29" s="762"/>
      <c r="DG29" s="762"/>
      <c r="DH29" s="762"/>
      <c r="DI29" s="762"/>
      <c r="DJ29" s="763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GV29" s="166" t="str">
        <f t="shared" si="0"/>
        <v/>
      </c>
    </row>
    <row r="30" spans="1:204" ht="14.25" customHeight="1">
      <c r="A30" s="70"/>
      <c r="B30" s="70"/>
      <c r="C30" s="70"/>
      <c r="D30" s="70"/>
      <c r="E30" s="756"/>
      <c r="F30" s="757"/>
      <c r="G30" s="757"/>
      <c r="H30" s="757"/>
      <c r="I30" s="757"/>
      <c r="J30" s="757"/>
      <c r="K30" s="757"/>
      <c r="L30" s="758"/>
      <c r="M30" s="556"/>
      <c r="N30" s="557"/>
      <c r="O30" s="557"/>
      <c r="P30" s="557"/>
      <c r="Q30" s="759"/>
      <c r="R30" s="760">
        <v>22</v>
      </c>
      <c r="S30" s="760"/>
      <c r="T30" s="760"/>
      <c r="U30" s="760"/>
      <c r="V30" s="760"/>
      <c r="W30" s="760"/>
      <c r="X30" s="761" t="s">
        <v>275</v>
      </c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2"/>
      <c r="BA30" s="762"/>
      <c r="BB30" s="762"/>
      <c r="BC30" s="762"/>
      <c r="BD30" s="762"/>
      <c r="BE30" s="763"/>
      <c r="BF30" s="70"/>
      <c r="BG30" s="70"/>
      <c r="BH30" s="70"/>
      <c r="BI30" s="70"/>
      <c r="BJ30" s="756"/>
      <c r="BK30" s="757"/>
      <c r="BL30" s="757"/>
      <c r="BM30" s="757"/>
      <c r="BN30" s="757"/>
      <c r="BO30" s="757"/>
      <c r="BP30" s="757"/>
      <c r="BQ30" s="758"/>
      <c r="BR30" s="556"/>
      <c r="BS30" s="557"/>
      <c r="BT30" s="557"/>
      <c r="BU30" s="557"/>
      <c r="BV30" s="759"/>
      <c r="BW30" s="760">
        <v>57</v>
      </c>
      <c r="BX30" s="760"/>
      <c r="BY30" s="760"/>
      <c r="BZ30" s="760"/>
      <c r="CA30" s="760"/>
      <c r="CB30" s="760"/>
      <c r="CC30" s="761" t="s">
        <v>310</v>
      </c>
      <c r="CD30" s="762"/>
      <c r="CE30" s="762"/>
      <c r="CF30" s="762"/>
      <c r="CG30" s="762"/>
      <c r="CH30" s="762"/>
      <c r="CI30" s="762"/>
      <c r="CJ30" s="762"/>
      <c r="CK30" s="762"/>
      <c r="CL30" s="762"/>
      <c r="CM30" s="762"/>
      <c r="CN30" s="762"/>
      <c r="CO30" s="762"/>
      <c r="CP30" s="762"/>
      <c r="CQ30" s="762"/>
      <c r="CR30" s="762"/>
      <c r="CS30" s="762"/>
      <c r="CT30" s="762"/>
      <c r="CU30" s="762"/>
      <c r="CV30" s="762"/>
      <c r="CW30" s="762"/>
      <c r="CX30" s="762"/>
      <c r="CY30" s="762"/>
      <c r="CZ30" s="762"/>
      <c r="DA30" s="762"/>
      <c r="DB30" s="762"/>
      <c r="DC30" s="762"/>
      <c r="DD30" s="762"/>
      <c r="DE30" s="762"/>
      <c r="DF30" s="762"/>
      <c r="DG30" s="762"/>
      <c r="DH30" s="762"/>
      <c r="DI30" s="762"/>
      <c r="DJ30" s="763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GV30" s="166" t="str">
        <f t="shared" si="0"/>
        <v/>
      </c>
    </row>
    <row r="31" spans="1:204" ht="14.25" customHeight="1">
      <c r="A31" s="70"/>
      <c r="B31" s="70"/>
      <c r="C31" s="70"/>
      <c r="D31" s="70"/>
      <c r="E31" s="756"/>
      <c r="F31" s="757"/>
      <c r="G31" s="757"/>
      <c r="H31" s="757"/>
      <c r="I31" s="757"/>
      <c r="J31" s="757"/>
      <c r="K31" s="757"/>
      <c r="L31" s="758"/>
      <c r="M31" s="556"/>
      <c r="N31" s="557"/>
      <c r="O31" s="557"/>
      <c r="P31" s="557"/>
      <c r="Q31" s="759"/>
      <c r="R31" s="760">
        <v>23</v>
      </c>
      <c r="S31" s="760"/>
      <c r="T31" s="760"/>
      <c r="U31" s="760"/>
      <c r="V31" s="760"/>
      <c r="W31" s="760"/>
      <c r="X31" s="761" t="s">
        <v>276</v>
      </c>
      <c r="Y31" s="762"/>
      <c r="Z31" s="762"/>
      <c r="AA31" s="762"/>
      <c r="AB31" s="762"/>
      <c r="AC31" s="762"/>
      <c r="AD31" s="762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2"/>
      <c r="AW31" s="762"/>
      <c r="AX31" s="762"/>
      <c r="AY31" s="762"/>
      <c r="AZ31" s="762"/>
      <c r="BA31" s="762"/>
      <c r="BB31" s="762"/>
      <c r="BC31" s="762"/>
      <c r="BD31" s="762"/>
      <c r="BE31" s="763"/>
      <c r="BF31" s="70"/>
      <c r="BG31" s="70"/>
      <c r="BH31" s="70"/>
      <c r="BI31" s="70"/>
      <c r="BJ31" s="756"/>
      <c r="BK31" s="757"/>
      <c r="BL31" s="757"/>
      <c r="BM31" s="757"/>
      <c r="BN31" s="757"/>
      <c r="BO31" s="757"/>
      <c r="BP31" s="757"/>
      <c r="BQ31" s="758"/>
      <c r="BR31" s="556"/>
      <c r="BS31" s="557"/>
      <c r="BT31" s="557"/>
      <c r="BU31" s="557"/>
      <c r="BV31" s="759"/>
      <c r="BW31" s="760">
        <v>58</v>
      </c>
      <c r="BX31" s="760"/>
      <c r="BY31" s="760"/>
      <c r="BZ31" s="760"/>
      <c r="CA31" s="760"/>
      <c r="CB31" s="760"/>
      <c r="CC31" s="761" t="s">
        <v>311</v>
      </c>
      <c r="CD31" s="762"/>
      <c r="CE31" s="762"/>
      <c r="CF31" s="762"/>
      <c r="CG31" s="762"/>
      <c r="CH31" s="762"/>
      <c r="CI31" s="762"/>
      <c r="CJ31" s="762"/>
      <c r="CK31" s="762"/>
      <c r="CL31" s="762"/>
      <c r="CM31" s="762"/>
      <c r="CN31" s="762"/>
      <c r="CO31" s="762"/>
      <c r="CP31" s="762"/>
      <c r="CQ31" s="762"/>
      <c r="CR31" s="762"/>
      <c r="CS31" s="762"/>
      <c r="CT31" s="762"/>
      <c r="CU31" s="762"/>
      <c r="CV31" s="762"/>
      <c r="CW31" s="762"/>
      <c r="CX31" s="762"/>
      <c r="CY31" s="762"/>
      <c r="CZ31" s="762"/>
      <c r="DA31" s="762"/>
      <c r="DB31" s="762"/>
      <c r="DC31" s="762"/>
      <c r="DD31" s="762"/>
      <c r="DE31" s="762"/>
      <c r="DF31" s="762"/>
      <c r="DG31" s="762"/>
      <c r="DH31" s="762"/>
      <c r="DI31" s="762"/>
      <c r="DJ31" s="763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GV31" s="166" t="str">
        <f t="shared" si="0"/>
        <v/>
      </c>
    </row>
    <row r="32" spans="1:204" ht="14.25" customHeight="1">
      <c r="A32" s="70"/>
      <c r="B32" s="70"/>
      <c r="C32" s="70"/>
      <c r="D32" s="70"/>
      <c r="E32" s="756"/>
      <c r="F32" s="757"/>
      <c r="G32" s="757"/>
      <c r="H32" s="757"/>
      <c r="I32" s="757"/>
      <c r="J32" s="757"/>
      <c r="K32" s="757"/>
      <c r="L32" s="758"/>
      <c r="M32" s="556"/>
      <c r="N32" s="557"/>
      <c r="O32" s="557"/>
      <c r="P32" s="557"/>
      <c r="Q32" s="759"/>
      <c r="R32" s="760">
        <v>24</v>
      </c>
      <c r="S32" s="760"/>
      <c r="T32" s="760"/>
      <c r="U32" s="760"/>
      <c r="V32" s="760"/>
      <c r="W32" s="760"/>
      <c r="X32" s="761" t="s">
        <v>277</v>
      </c>
      <c r="Y32" s="762"/>
      <c r="Z32" s="762"/>
      <c r="AA32" s="762"/>
      <c r="AB32" s="762"/>
      <c r="AC32" s="762"/>
      <c r="AD32" s="762"/>
      <c r="AE32" s="762"/>
      <c r="AF32" s="762"/>
      <c r="AG32" s="762"/>
      <c r="AH32" s="762"/>
      <c r="AI32" s="762"/>
      <c r="AJ32" s="762"/>
      <c r="AK32" s="762"/>
      <c r="AL32" s="762"/>
      <c r="AM32" s="762"/>
      <c r="AN32" s="762"/>
      <c r="AO32" s="762"/>
      <c r="AP32" s="762"/>
      <c r="AQ32" s="762"/>
      <c r="AR32" s="762"/>
      <c r="AS32" s="762"/>
      <c r="AT32" s="762"/>
      <c r="AU32" s="762"/>
      <c r="AV32" s="762"/>
      <c r="AW32" s="762"/>
      <c r="AX32" s="762"/>
      <c r="AY32" s="762"/>
      <c r="AZ32" s="762"/>
      <c r="BA32" s="762"/>
      <c r="BB32" s="762"/>
      <c r="BC32" s="762"/>
      <c r="BD32" s="762"/>
      <c r="BE32" s="763"/>
      <c r="BF32" s="70"/>
      <c r="BG32" s="70"/>
      <c r="BH32" s="70"/>
      <c r="BI32" s="70"/>
      <c r="BJ32" s="756"/>
      <c r="BK32" s="757"/>
      <c r="BL32" s="757"/>
      <c r="BM32" s="757"/>
      <c r="BN32" s="757"/>
      <c r="BO32" s="757"/>
      <c r="BP32" s="757"/>
      <c r="BQ32" s="758"/>
      <c r="BR32" s="556"/>
      <c r="BS32" s="557"/>
      <c r="BT32" s="557"/>
      <c r="BU32" s="557"/>
      <c r="BV32" s="759"/>
      <c r="BW32" s="760">
        <v>59</v>
      </c>
      <c r="BX32" s="760"/>
      <c r="BY32" s="760"/>
      <c r="BZ32" s="760"/>
      <c r="CA32" s="760"/>
      <c r="CB32" s="760"/>
      <c r="CC32" s="761" t="s">
        <v>312</v>
      </c>
      <c r="CD32" s="762"/>
      <c r="CE32" s="762"/>
      <c r="CF32" s="762"/>
      <c r="CG32" s="762"/>
      <c r="CH32" s="762"/>
      <c r="CI32" s="762"/>
      <c r="CJ32" s="762"/>
      <c r="CK32" s="762"/>
      <c r="CL32" s="762"/>
      <c r="CM32" s="762"/>
      <c r="CN32" s="762"/>
      <c r="CO32" s="762"/>
      <c r="CP32" s="762"/>
      <c r="CQ32" s="762"/>
      <c r="CR32" s="762"/>
      <c r="CS32" s="762"/>
      <c r="CT32" s="762"/>
      <c r="CU32" s="762"/>
      <c r="CV32" s="762"/>
      <c r="CW32" s="762"/>
      <c r="CX32" s="762"/>
      <c r="CY32" s="762"/>
      <c r="CZ32" s="762"/>
      <c r="DA32" s="762"/>
      <c r="DB32" s="762"/>
      <c r="DC32" s="762"/>
      <c r="DD32" s="762"/>
      <c r="DE32" s="762"/>
      <c r="DF32" s="762"/>
      <c r="DG32" s="762"/>
      <c r="DH32" s="762"/>
      <c r="DI32" s="762"/>
      <c r="DJ32" s="763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GV32" s="166" t="str">
        <f t="shared" si="0"/>
        <v/>
      </c>
    </row>
    <row r="33" spans="1:205" ht="14.25" customHeight="1">
      <c r="A33" s="70"/>
      <c r="B33" s="70"/>
      <c r="C33" s="70"/>
      <c r="D33" s="70"/>
      <c r="E33" s="756"/>
      <c r="F33" s="757"/>
      <c r="G33" s="757"/>
      <c r="H33" s="757"/>
      <c r="I33" s="757"/>
      <c r="J33" s="757"/>
      <c r="K33" s="757"/>
      <c r="L33" s="758"/>
      <c r="M33" s="556"/>
      <c r="N33" s="557"/>
      <c r="O33" s="557"/>
      <c r="P33" s="557"/>
      <c r="Q33" s="759"/>
      <c r="R33" s="760">
        <v>25</v>
      </c>
      <c r="S33" s="760"/>
      <c r="T33" s="760"/>
      <c r="U33" s="760"/>
      <c r="V33" s="760"/>
      <c r="W33" s="760"/>
      <c r="X33" s="761" t="s">
        <v>278</v>
      </c>
      <c r="Y33" s="762"/>
      <c r="Z33" s="762"/>
      <c r="AA33" s="762"/>
      <c r="AB33" s="762"/>
      <c r="AC33" s="762"/>
      <c r="AD33" s="762"/>
      <c r="AE33" s="762"/>
      <c r="AF33" s="762"/>
      <c r="AG33" s="762"/>
      <c r="AH33" s="762"/>
      <c r="AI33" s="762"/>
      <c r="AJ33" s="762"/>
      <c r="AK33" s="762"/>
      <c r="AL33" s="762"/>
      <c r="AM33" s="762"/>
      <c r="AN33" s="762"/>
      <c r="AO33" s="762"/>
      <c r="AP33" s="762"/>
      <c r="AQ33" s="762"/>
      <c r="AR33" s="762"/>
      <c r="AS33" s="762"/>
      <c r="AT33" s="762"/>
      <c r="AU33" s="762"/>
      <c r="AV33" s="762"/>
      <c r="AW33" s="762"/>
      <c r="AX33" s="762"/>
      <c r="AY33" s="762"/>
      <c r="AZ33" s="762"/>
      <c r="BA33" s="762"/>
      <c r="BB33" s="762"/>
      <c r="BC33" s="762"/>
      <c r="BD33" s="762"/>
      <c r="BE33" s="763"/>
      <c r="BF33" s="70"/>
      <c r="BG33" s="70"/>
      <c r="BH33" s="70"/>
      <c r="BI33" s="70"/>
      <c r="BJ33" s="756"/>
      <c r="BK33" s="757"/>
      <c r="BL33" s="757"/>
      <c r="BM33" s="757"/>
      <c r="BN33" s="757"/>
      <c r="BO33" s="757"/>
      <c r="BP33" s="757"/>
      <c r="BQ33" s="758"/>
      <c r="BR33" s="556"/>
      <c r="BS33" s="557"/>
      <c r="BT33" s="557"/>
      <c r="BU33" s="557"/>
      <c r="BV33" s="759"/>
      <c r="BW33" s="760">
        <v>60</v>
      </c>
      <c r="BX33" s="760"/>
      <c r="BY33" s="760"/>
      <c r="BZ33" s="760"/>
      <c r="CA33" s="760"/>
      <c r="CB33" s="760"/>
      <c r="CC33" s="761" t="s">
        <v>313</v>
      </c>
      <c r="CD33" s="762"/>
      <c r="CE33" s="762"/>
      <c r="CF33" s="762"/>
      <c r="CG33" s="762"/>
      <c r="CH33" s="762"/>
      <c r="CI33" s="762"/>
      <c r="CJ33" s="762"/>
      <c r="CK33" s="762"/>
      <c r="CL33" s="762"/>
      <c r="CM33" s="762"/>
      <c r="CN33" s="762"/>
      <c r="CO33" s="762"/>
      <c r="CP33" s="762"/>
      <c r="CQ33" s="762"/>
      <c r="CR33" s="762"/>
      <c r="CS33" s="762"/>
      <c r="CT33" s="762"/>
      <c r="CU33" s="762"/>
      <c r="CV33" s="762"/>
      <c r="CW33" s="762"/>
      <c r="CX33" s="762"/>
      <c r="CY33" s="762"/>
      <c r="CZ33" s="762"/>
      <c r="DA33" s="762"/>
      <c r="DB33" s="762"/>
      <c r="DC33" s="762"/>
      <c r="DD33" s="762"/>
      <c r="DE33" s="762"/>
      <c r="DF33" s="762"/>
      <c r="DG33" s="762"/>
      <c r="DH33" s="762"/>
      <c r="DI33" s="762"/>
      <c r="DJ33" s="763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GV33" s="166" t="str">
        <f t="shared" si="0"/>
        <v/>
      </c>
    </row>
    <row r="34" spans="1:205" ht="14.25" customHeight="1">
      <c r="A34" s="70"/>
      <c r="B34" s="70"/>
      <c r="C34" s="70"/>
      <c r="D34" s="70"/>
      <c r="E34" s="756"/>
      <c r="F34" s="757"/>
      <c r="G34" s="757"/>
      <c r="H34" s="757"/>
      <c r="I34" s="757"/>
      <c r="J34" s="757"/>
      <c r="K34" s="757"/>
      <c r="L34" s="758"/>
      <c r="M34" s="556"/>
      <c r="N34" s="557"/>
      <c r="O34" s="557"/>
      <c r="P34" s="557"/>
      <c r="Q34" s="759"/>
      <c r="R34" s="760">
        <v>26</v>
      </c>
      <c r="S34" s="760"/>
      <c r="T34" s="760"/>
      <c r="U34" s="760"/>
      <c r="V34" s="760"/>
      <c r="W34" s="760"/>
      <c r="X34" s="761" t="s">
        <v>279</v>
      </c>
      <c r="Y34" s="762"/>
      <c r="Z34" s="762"/>
      <c r="AA34" s="762"/>
      <c r="AB34" s="762"/>
      <c r="AC34" s="762"/>
      <c r="AD34" s="762"/>
      <c r="AE34" s="762"/>
      <c r="AF34" s="762"/>
      <c r="AG34" s="762"/>
      <c r="AH34" s="762"/>
      <c r="AI34" s="762"/>
      <c r="AJ34" s="762"/>
      <c r="AK34" s="762"/>
      <c r="AL34" s="762"/>
      <c r="AM34" s="762"/>
      <c r="AN34" s="762"/>
      <c r="AO34" s="762"/>
      <c r="AP34" s="762"/>
      <c r="AQ34" s="762"/>
      <c r="AR34" s="762"/>
      <c r="AS34" s="762"/>
      <c r="AT34" s="762"/>
      <c r="AU34" s="762"/>
      <c r="AV34" s="762"/>
      <c r="AW34" s="762"/>
      <c r="AX34" s="762"/>
      <c r="AY34" s="762"/>
      <c r="AZ34" s="762"/>
      <c r="BA34" s="762"/>
      <c r="BB34" s="762"/>
      <c r="BC34" s="762"/>
      <c r="BD34" s="762"/>
      <c r="BE34" s="763"/>
      <c r="BF34" s="70"/>
      <c r="BG34" s="70"/>
      <c r="BH34" s="70"/>
      <c r="BI34" s="70"/>
      <c r="BJ34" s="756"/>
      <c r="BK34" s="757"/>
      <c r="BL34" s="757"/>
      <c r="BM34" s="757"/>
      <c r="BN34" s="757"/>
      <c r="BO34" s="757"/>
      <c r="BP34" s="757"/>
      <c r="BQ34" s="758"/>
      <c r="BR34" s="556"/>
      <c r="BS34" s="557"/>
      <c r="BT34" s="557"/>
      <c r="BU34" s="557"/>
      <c r="BV34" s="759"/>
      <c r="BW34" s="760">
        <v>61</v>
      </c>
      <c r="BX34" s="760"/>
      <c r="BY34" s="760"/>
      <c r="BZ34" s="760"/>
      <c r="CA34" s="760"/>
      <c r="CB34" s="760"/>
      <c r="CC34" s="761" t="s">
        <v>314</v>
      </c>
      <c r="CD34" s="762"/>
      <c r="CE34" s="762"/>
      <c r="CF34" s="762"/>
      <c r="CG34" s="762"/>
      <c r="CH34" s="762"/>
      <c r="CI34" s="762"/>
      <c r="CJ34" s="762"/>
      <c r="CK34" s="762"/>
      <c r="CL34" s="762"/>
      <c r="CM34" s="762"/>
      <c r="CN34" s="762"/>
      <c r="CO34" s="762"/>
      <c r="CP34" s="762"/>
      <c r="CQ34" s="762"/>
      <c r="CR34" s="762"/>
      <c r="CS34" s="762"/>
      <c r="CT34" s="762"/>
      <c r="CU34" s="762"/>
      <c r="CV34" s="762"/>
      <c r="CW34" s="762"/>
      <c r="CX34" s="762"/>
      <c r="CY34" s="762"/>
      <c r="CZ34" s="762"/>
      <c r="DA34" s="762"/>
      <c r="DB34" s="762"/>
      <c r="DC34" s="762"/>
      <c r="DD34" s="762"/>
      <c r="DE34" s="762"/>
      <c r="DF34" s="762"/>
      <c r="DG34" s="762"/>
      <c r="DH34" s="762"/>
      <c r="DI34" s="762"/>
      <c r="DJ34" s="763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GV34" s="166" t="str">
        <f t="shared" si="0"/>
        <v/>
      </c>
    </row>
    <row r="35" spans="1:205" s="17" customFormat="1" ht="14.25" customHeight="1">
      <c r="A35" s="138"/>
      <c r="B35" s="138"/>
      <c r="C35" s="138"/>
      <c r="D35" s="138"/>
      <c r="E35" s="756"/>
      <c r="F35" s="757"/>
      <c r="G35" s="757"/>
      <c r="H35" s="757"/>
      <c r="I35" s="757"/>
      <c r="J35" s="757"/>
      <c r="K35" s="757"/>
      <c r="L35" s="758"/>
      <c r="M35" s="556"/>
      <c r="N35" s="557"/>
      <c r="O35" s="557"/>
      <c r="P35" s="557"/>
      <c r="Q35" s="759"/>
      <c r="R35" s="760">
        <v>27</v>
      </c>
      <c r="S35" s="760"/>
      <c r="T35" s="760"/>
      <c r="U35" s="760"/>
      <c r="V35" s="760"/>
      <c r="W35" s="760"/>
      <c r="X35" s="761" t="s">
        <v>280</v>
      </c>
      <c r="Y35" s="762"/>
      <c r="Z35" s="762"/>
      <c r="AA35" s="762"/>
      <c r="AB35" s="762"/>
      <c r="AC35" s="762"/>
      <c r="AD35" s="762"/>
      <c r="AE35" s="762"/>
      <c r="AF35" s="762"/>
      <c r="AG35" s="762"/>
      <c r="AH35" s="762"/>
      <c r="AI35" s="762"/>
      <c r="AJ35" s="762"/>
      <c r="AK35" s="762"/>
      <c r="AL35" s="762"/>
      <c r="AM35" s="762"/>
      <c r="AN35" s="762"/>
      <c r="AO35" s="762"/>
      <c r="AP35" s="762"/>
      <c r="AQ35" s="762"/>
      <c r="AR35" s="762"/>
      <c r="AS35" s="762"/>
      <c r="AT35" s="762"/>
      <c r="AU35" s="762"/>
      <c r="AV35" s="762"/>
      <c r="AW35" s="762"/>
      <c r="AX35" s="762"/>
      <c r="AY35" s="762"/>
      <c r="AZ35" s="762"/>
      <c r="BA35" s="762"/>
      <c r="BB35" s="762"/>
      <c r="BC35" s="762"/>
      <c r="BD35" s="762"/>
      <c r="BE35" s="763"/>
      <c r="BF35" s="138"/>
      <c r="BG35" s="138"/>
      <c r="BH35" s="138"/>
      <c r="BI35" s="138"/>
      <c r="BJ35" s="756"/>
      <c r="BK35" s="757"/>
      <c r="BL35" s="757"/>
      <c r="BM35" s="757"/>
      <c r="BN35" s="757"/>
      <c r="BO35" s="757"/>
      <c r="BP35" s="757"/>
      <c r="BQ35" s="758"/>
      <c r="BR35" s="556"/>
      <c r="BS35" s="557"/>
      <c r="BT35" s="557"/>
      <c r="BU35" s="557"/>
      <c r="BV35" s="759"/>
      <c r="BW35" s="760">
        <v>62</v>
      </c>
      <c r="BX35" s="760"/>
      <c r="BY35" s="760"/>
      <c r="BZ35" s="760"/>
      <c r="CA35" s="760"/>
      <c r="CB35" s="760"/>
      <c r="CC35" s="761" t="s">
        <v>315</v>
      </c>
      <c r="CD35" s="762"/>
      <c r="CE35" s="762"/>
      <c r="CF35" s="762"/>
      <c r="CG35" s="762"/>
      <c r="CH35" s="762"/>
      <c r="CI35" s="762"/>
      <c r="CJ35" s="762"/>
      <c r="CK35" s="762"/>
      <c r="CL35" s="762"/>
      <c r="CM35" s="762"/>
      <c r="CN35" s="762"/>
      <c r="CO35" s="762"/>
      <c r="CP35" s="762"/>
      <c r="CQ35" s="762"/>
      <c r="CR35" s="762"/>
      <c r="CS35" s="762"/>
      <c r="CT35" s="762"/>
      <c r="CU35" s="762"/>
      <c r="CV35" s="762"/>
      <c r="CW35" s="762"/>
      <c r="CX35" s="762"/>
      <c r="CY35" s="762"/>
      <c r="CZ35" s="762"/>
      <c r="DA35" s="762"/>
      <c r="DB35" s="762"/>
      <c r="DC35" s="762"/>
      <c r="DD35" s="762"/>
      <c r="DE35" s="762"/>
      <c r="DF35" s="762"/>
      <c r="DG35" s="762"/>
      <c r="DH35" s="762"/>
      <c r="DI35" s="762"/>
      <c r="DJ35" s="763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GV35" s="166" t="str">
        <f t="shared" si="0"/>
        <v/>
      </c>
      <c r="GW35" s="97"/>
    </row>
    <row r="36" spans="1:205" s="17" customFormat="1" ht="14.25" customHeight="1">
      <c r="A36" s="138"/>
      <c r="B36" s="138"/>
      <c r="C36" s="138"/>
      <c r="D36" s="138"/>
      <c r="E36" s="756"/>
      <c r="F36" s="757"/>
      <c r="G36" s="757"/>
      <c r="H36" s="757"/>
      <c r="I36" s="757"/>
      <c r="J36" s="757"/>
      <c r="K36" s="757"/>
      <c r="L36" s="758"/>
      <c r="M36" s="556"/>
      <c r="N36" s="557"/>
      <c r="O36" s="557"/>
      <c r="P36" s="557"/>
      <c r="Q36" s="759"/>
      <c r="R36" s="760">
        <v>28</v>
      </c>
      <c r="S36" s="760"/>
      <c r="T36" s="760"/>
      <c r="U36" s="760"/>
      <c r="V36" s="760"/>
      <c r="W36" s="760"/>
      <c r="X36" s="761" t="s">
        <v>281</v>
      </c>
      <c r="Y36" s="762"/>
      <c r="Z36" s="762"/>
      <c r="AA36" s="762"/>
      <c r="AB36" s="762"/>
      <c r="AC36" s="762"/>
      <c r="AD36" s="762"/>
      <c r="AE36" s="762"/>
      <c r="AF36" s="762"/>
      <c r="AG36" s="762"/>
      <c r="AH36" s="762"/>
      <c r="AI36" s="762"/>
      <c r="AJ36" s="762"/>
      <c r="AK36" s="762"/>
      <c r="AL36" s="762"/>
      <c r="AM36" s="762"/>
      <c r="AN36" s="762"/>
      <c r="AO36" s="762"/>
      <c r="AP36" s="762"/>
      <c r="AQ36" s="762"/>
      <c r="AR36" s="762"/>
      <c r="AS36" s="762"/>
      <c r="AT36" s="762"/>
      <c r="AU36" s="762"/>
      <c r="AV36" s="762"/>
      <c r="AW36" s="762"/>
      <c r="AX36" s="762"/>
      <c r="AY36" s="762"/>
      <c r="AZ36" s="762"/>
      <c r="BA36" s="762"/>
      <c r="BB36" s="762"/>
      <c r="BC36" s="762"/>
      <c r="BD36" s="762"/>
      <c r="BE36" s="763"/>
      <c r="BF36" s="138"/>
      <c r="BG36" s="138"/>
      <c r="BH36" s="138"/>
      <c r="BI36" s="138"/>
      <c r="BJ36" s="756"/>
      <c r="BK36" s="757"/>
      <c r="BL36" s="757"/>
      <c r="BM36" s="757"/>
      <c r="BN36" s="757"/>
      <c r="BO36" s="757"/>
      <c r="BP36" s="757"/>
      <c r="BQ36" s="758"/>
      <c r="BR36" s="556"/>
      <c r="BS36" s="557"/>
      <c r="BT36" s="557"/>
      <c r="BU36" s="557"/>
      <c r="BV36" s="759"/>
      <c r="BW36" s="760">
        <v>63</v>
      </c>
      <c r="BX36" s="760"/>
      <c r="BY36" s="760"/>
      <c r="BZ36" s="760"/>
      <c r="CA36" s="760"/>
      <c r="CB36" s="760"/>
      <c r="CC36" s="761" t="s">
        <v>316</v>
      </c>
      <c r="CD36" s="762"/>
      <c r="CE36" s="762"/>
      <c r="CF36" s="762"/>
      <c r="CG36" s="762"/>
      <c r="CH36" s="762"/>
      <c r="CI36" s="762"/>
      <c r="CJ36" s="762"/>
      <c r="CK36" s="762"/>
      <c r="CL36" s="762"/>
      <c r="CM36" s="762"/>
      <c r="CN36" s="762"/>
      <c r="CO36" s="762"/>
      <c r="CP36" s="762"/>
      <c r="CQ36" s="762"/>
      <c r="CR36" s="762"/>
      <c r="CS36" s="762"/>
      <c r="CT36" s="762"/>
      <c r="CU36" s="762"/>
      <c r="CV36" s="762"/>
      <c r="CW36" s="762"/>
      <c r="CX36" s="762"/>
      <c r="CY36" s="762"/>
      <c r="CZ36" s="762"/>
      <c r="DA36" s="762"/>
      <c r="DB36" s="762"/>
      <c r="DC36" s="762"/>
      <c r="DD36" s="762"/>
      <c r="DE36" s="762"/>
      <c r="DF36" s="762"/>
      <c r="DG36" s="762"/>
      <c r="DH36" s="762"/>
      <c r="DI36" s="762"/>
      <c r="DJ36" s="763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GV36" s="166" t="str">
        <f t="shared" si="0"/>
        <v/>
      </c>
      <c r="GW36" s="97"/>
    </row>
    <row r="37" spans="1:205" ht="14.25" customHeight="1">
      <c r="A37" s="70"/>
      <c r="B37" s="70"/>
      <c r="C37" s="70"/>
      <c r="D37" s="70"/>
      <c r="E37" s="756"/>
      <c r="F37" s="757"/>
      <c r="G37" s="757"/>
      <c r="H37" s="757"/>
      <c r="I37" s="757"/>
      <c r="J37" s="757"/>
      <c r="K37" s="757"/>
      <c r="L37" s="758"/>
      <c r="M37" s="556"/>
      <c r="N37" s="557"/>
      <c r="O37" s="557"/>
      <c r="P37" s="557"/>
      <c r="Q37" s="759"/>
      <c r="R37" s="760">
        <v>29</v>
      </c>
      <c r="S37" s="760"/>
      <c r="T37" s="760"/>
      <c r="U37" s="760"/>
      <c r="V37" s="760"/>
      <c r="W37" s="760"/>
      <c r="X37" s="761" t="s">
        <v>282</v>
      </c>
      <c r="Y37" s="762"/>
      <c r="Z37" s="762"/>
      <c r="AA37" s="762"/>
      <c r="AB37" s="762"/>
      <c r="AC37" s="762"/>
      <c r="AD37" s="762"/>
      <c r="AE37" s="762"/>
      <c r="AF37" s="762"/>
      <c r="AG37" s="762"/>
      <c r="AH37" s="762"/>
      <c r="AI37" s="762"/>
      <c r="AJ37" s="762"/>
      <c r="AK37" s="762"/>
      <c r="AL37" s="762"/>
      <c r="AM37" s="762"/>
      <c r="AN37" s="762"/>
      <c r="AO37" s="762"/>
      <c r="AP37" s="762"/>
      <c r="AQ37" s="762"/>
      <c r="AR37" s="762"/>
      <c r="AS37" s="762"/>
      <c r="AT37" s="762"/>
      <c r="AU37" s="762"/>
      <c r="AV37" s="762"/>
      <c r="AW37" s="762"/>
      <c r="AX37" s="762"/>
      <c r="AY37" s="762"/>
      <c r="AZ37" s="762"/>
      <c r="BA37" s="762"/>
      <c r="BB37" s="762"/>
      <c r="BC37" s="762"/>
      <c r="BD37" s="762"/>
      <c r="BE37" s="763"/>
      <c r="BF37" s="70"/>
      <c r="BG37" s="70"/>
      <c r="BH37" s="70"/>
      <c r="BI37" s="70"/>
      <c r="BJ37" s="756"/>
      <c r="BK37" s="757"/>
      <c r="BL37" s="757"/>
      <c r="BM37" s="757"/>
      <c r="BN37" s="757"/>
      <c r="BO37" s="757"/>
      <c r="BP37" s="757"/>
      <c r="BQ37" s="758"/>
      <c r="BR37" s="556"/>
      <c r="BS37" s="557"/>
      <c r="BT37" s="557"/>
      <c r="BU37" s="557"/>
      <c r="BV37" s="759"/>
      <c r="BW37" s="760">
        <v>64</v>
      </c>
      <c r="BX37" s="760"/>
      <c r="BY37" s="760"/>
      <c r="BZ37" s="760"/>
      <c r="CA37" s="760"/>
      <c r="CB37" s="760"/>
      <c r="CC37" s="761" t="s">
        <v>317</v>
      </c>
      <c r="CD37" s="762"/>
      <c r="CE37" s="762"/>
      <c r="CF37" s="762"/>
      <c r="CG37" s="762"/>
      <c r="CH37" s="762"/>
      <c r="CI37" s="762"/>
      <c r="CJ37" s="762"/>
      <c r="CK37" s="762"/>
      <c r="CL37" s="762"/>
      <c r="CM37" s="762"/>
      <c r="CN37" s="762"/>
      <c r="CO37" s="762"/>
      <c r="CP37" s="762"/>
      <c r="CQ37" s="762"/>
      <c r="CR37" s="762"/>
      <c r="CS37" s="762"/>
      <c r="CT37" s="762"/>
      <c r="CU37" s="762"/>
      <c r="CV37" s="762"/>
      <c r="CW37" s="762"/>
      <c r="CX37" s="762"/>
      <c r="CY37" s="762"/>
      <c r="CZ37" s="762"/>
      <c r="DA37" s="762"/>
      <c r="DB37" s="762"/>
      <c r="DC37" s="762"/>
      <c r="DD37" s="762"/>
      <c r="DE37" s="762"/>
      <c r="DF37" s="762"/>
      <c r="DG37" s="762"/>
      <c r="DH37" s="762"/>
      <c r="DI37" s="762"/>
      <c r="DJ37" s="763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GV37" s="166" t="str">
        <f t="shared" si="0"/>
        <v/>
      </c>
    </row>
    <row r="38" spans="1:205" ht="14.25" customHeight="1">
      <c r="A38" s="70"/>
      <c r="B38" s="70"/>
      <c r="C38" s="70"/>
      <c r="D38" s="70"/>
      <c r="E38" s="756"/>
      <c r="F38" s="757"/>
      <c r="G38" s="757"/>
      <c r="H38" s="757"/>
      <c r="I38" s="757"/>
      <c r="J38" s="757"/>
      <c r="K38" s="757"/>
      <c r="L38" s="758"/>
      <c r="M38" s="556"/>
      <c r="N38" s="557"/>
      <c r="O38" s="557"/>
      <c r="P38" s="557"/>
      <c r="Q38" s="759"/>
      <c r="R38" s="760">
        <v>30</v>
      </c>
      <c r="S38" s="760"/>
      <c r="T38" s="760"/>
      <c r="U38" s="760"/>
      <c r="V38" s="760"/>
      <c r="W38" s="760"/>
      <c r="X38" s="761" t="s">
        <v>283</v>
      </c>
      <c r="Y38" s="762"/>
      <c r="Z38" s="762"/>
      <c r="AA38" s="762"/>
      <c r="AB38" s="762"/>
      <c r="AC38" s="762"/>
      <c r="AD38" s="762"/>
      <c r="AE38" s="762"/>
      <c r="AF38" s="762"/>
      <c r="AG38" s="762"/>
      <c r="AH38" s="762"/>
      <c r="AI38" s="762"/>
      <c r="AJ38" s="762"/>
      <c r="AK38" s="762"/>
      <c r="AL38" s="762"/>
      <c r="AM38" s="762"/>
      <c r="AN38" s="762"/>
      <c r="AO38" s="762"/>
      <c r="AP38" s="762"/>
      <c r="AQ38" s="762"/>
      <c r="AR38" s="762"/>
      <c r="AS38" s="762"/>
      <c r="AT38" s="762"/>
      <c r="AU38" s="762"/>
      <c r="AV38" s="762"/>
      <c r="AW38" s="762"/>
      <c r="AX38" s="762"/>
      <c r="AY38" s="762"/>
      <c r="AZ38" s="762"/>
      <c r="BA38" s="762"/>
      <c r="BB38" s="762"/>
      <c r="BC38" s="762"/>
      <c r="BD38" s="762"/>
      <c r="BE38" s="763"/>
      <c r="BF38" s="70"/>
      <c r="BG38" s="70"/>
      <c r="BH38" s="70"/>
      <c r="BI38" s="70"/>
      <c r="BJ38" s="756"/>
      <c r="BK38" s="757"/>
      <c r="BL38" s="757"/>
      <c r="BM38" s="757"/>
      <c r="BN38" s="757"/>
      <c r="BO38" s="757"/>
      <c r="BP38" s="757"/>
      <c r="BQ38" s="758"/>
      <c r="BR38" s="556"/>
      <c r="BS38" s="557"/>
      <c r="BT38" s="557"/>
      <c r="BU38" s="557"/>
      <c r="BV38" s="759"/>
      <c r="BW38" s="760">
        <v>65</v>
      </c>
      <c r="BX38" s="760"/>
      <c r="BY38" s="760"/>
      <c r="BZ38" s="760"/>
      <c r="CA38" s="760"/>
      <c r="CB38" s="760"/>
      <c r="CC38" s="761" t="s">
        <v>318</v>
      </c>
      <c r="CD38" s="762"/>
      <c r="CE38" s="762"/>
      <c r="CF38" s="762"/>
      <c r="CG38" s="762"/>
      <c r="CH38" s="762"/>
      <c r="CI38" s="762"/>
      <c r="CJ38" s="762"/>
      <c r="CK38" s="762"/>
      <c r="CL38" s="762"/>
      <c r="CM38" s="762"/>
      <c r="CN38" s="762"/>
      <c r="CO38" s="762"/>
      <c r="CP38" s="762"/>
      <c r="CQ38" s="762"/>
      <c r="CR38" s="762"/>
      <c r="CS38" s="762"/>
      <c r="CT38" s="762"/>
      <c r="CU38" s="762"/>
      <c r="CV38" s="762"/>
      <c r="CW38" s="762"/>
      <c r="CX38" s="762"/>
      <c r="CY38" s="762"/>
      <c r="CZ38" s="762"/>
      <c r="DA38" s="762"/>
      <c r="DB38" s="762"/>
      <c r="DC38" s="762"/>
      <c r="DD38" s="762"/>
      <c r="DE38" s="762"/>
      <c r="DF38" s="762"/>
      <c r="DG38" s="762"/>
      <c r="DH38" s="762"/>
      <c r="DI38" s="762"/>
      <c r="DJ38" s="763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GV38" s="166" t="str">
        <f t="shared" si="0"/>
        <v/>
      </c>
    </row>
    <row r="39" spans="1:205" ht="14.25" customHeight="1">
      <c r="A39" s="70"/>
      <c r="B39" s="70"/>
      <c r="C39" s="70"/>
      <c r="D39" s="70"/>
      <c r="E39" s="756"/>
      <c r="F39" s="757"/>
      <c r="G39" s="757"/>
      <c r="H39" s="757"/>
      <c r="I39" s="757"/>
      <c r="J39" s="757"/>
      <c r="K39" s="757"/>
      <c r="L39" s="758"/>
      <c r="M39" s="556"/>
      <c r="N39" s="557"/>
      <c r="O39" s="557"/>
      <c r="P39" s="557"/>
      <c r="Q39" s="759"/>
      <c r="R39" s="760">
        <v>31</v>
      </c>
      <c r="S39" s="760"/>
      <c r="T39" s="760"/>
      <c r="U39" s="760"/>
      <c r="V39" s="760"/>
      <c r="W39" s="760"/>
      <c r="X39" s="761" t="s">
        <v>284</v>
      </c>
      <c r="Y39" s="762"/>
      <c r="Z39" s="762"/>
      <c r="AA39" s="762"/>
      <c r="AB39" s="762"/>
      <c r="AC39" s="762"/>
      <c r="AD39" s="762"/>
      <c r="AE39" s="762"/>
      <c r="AF39" s="762"/>
      <c r="AG39" s="762"/>
      <c r="AH39" s="762"/>
      <c r="AI39" s="762"/>
      <c r="AJ39" s="762"/>
      <c r="AK39" s="762"/>
      <c r="AL39" s="762"/>
      <c r="AM39" s="762"/>
      <c r="AN39" s="762"/>
      <c r="AO39" s="762"/>
      <c r="AP39" s="762"/>
      <c r="AQ39" s="762"/>
      <c r="AR39" s="762"/>
      <c r="AS39" s="762"/>
      <c r="AT39" s="762"/>
      <c r="AU39" s="762"/>
      <c r="AV39" s="762"/>
      <c r="AW39" s="762"/>
      <c r="AX39" s="762"/>
      <c r="AY39" s="762"/>
      <c r="AZ39" s="762"/>
      <c r="BA39" s="762"/>
      <c r="BB39" s="762"/>
      <c r="BC39" s="762"/>
      <c r="BD39" s="762"/>
      <c r="BE39" s="763"/>
      <c r="BF39" s="70"/>
      <c r="BG39" s="70"/>
      <c r="BH39" s="70"/>
      <c r="BI39" s="70"/>
      <c r="BJ39" s="756"/>
      <c r="BK39" s="757"/>
      <c r="BL39" s="757"/>
      <c r="BM39" s="757"/>
      <c r="BN39" s="757"/>
      <c r="BO39" s="757"/>
      <c r="BP39" s="757"/>
      <c r="BQ39" s="758"/>
      <c r="BR39" s="556"/>
      <c r="BS39" s="557"/>
      <c r="BT39" s="557"/>
      <c r="BU39" s="557"/>
      <c r="BV39" s="759"/>
      <c r="BW39" s="760">
        <v>66</v>
      </c>
      <c r="BX39" s="760"/>
      <c r="BY39" s="760"/>
      <c r="BZ39" s="760"/>
      <c r="CA39" s="760"/>
      <c r="CB39" s="760"/>
      <c r="CC39" s="761" t="s">
        <v>319</v>
      </c>
      <c r="CD39" s="762"/>
      <c r="CE39" s="762"/>
      <c r="CF39" s="762"/>
      <c r="CG39" s="762"/>
      <c r="CH39" s="762"/>
      <c r="CI39" s="762"/>
      <c r="CJ39" s="762"/>
      <c r="CK39" s="762"/>
      <c r="CL39" s="762"/>
      <c r="CM39" s="762"/>
      <c r="CN39" s="762"/>
      <c r="CO39" s="762"/>
      <c r="CP39" s="762"/>
      <c r="CQ39" s="762"/>
      <c r="CR39" s="762"/>
      <c r="CS39" s="762"/>
      <c r="CT39" s="762"/>
      <c r="CU39" s="762"/>
      <c r="CV39" s="762"/>
      <c r="CW39" s="762"/>
      <c r="CX39" s="762"/>
      <c r="CY39" s="762"/>
      <c r="CZ39" s="762"/>
      <c r="DA39" s="762"/>
      <c r="DB39" s="762"/>
      <c r="DC39" s="762"/>
      <c r="DD39" s="762"/>
      <c r="DE39" s="762"/>
      <c r="DF39" s="762"/>
      <c r="DG39" s="762"/>
      <c r="DH39" s="762"/>
      <c r="DI39" s="762"/>
      <c r="DJ39" s="763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GV39" s="166" t="str">
        <f t="shared" si="0"/>
        <v/>
      </c>
    </row>
    <row r="40" spans="1:205" ht="14.1" customHeight="1">
      <c r="A40" s="70"/>
      <c r="B40" s="70"/>
      <c r="C40" s="70"/>
      <c r="D40" s="70"/>
      <c r="E40" s="756"/>
      <c r="F40" s="757"/>
      <c r="G40" s="757"/>
      <c r="H40" s="757"/>
      <c r="I40" s="757"/>
      <c r="J40" s="757"/>
      <c r="K40" s="757"/>
      <c r="L40" s="758"/>
      <c r="M40" s="556"/>
      <c r="N40" s="557"/>
      <c r="O40" s="557"/>
      <c r="P40" s="557"/>
      <c r="Q40" s="759"/>
      <c r="R40" s="760">
        <v>32</v>
      </c>
      <c r="S40" s="760"/>
      <c r="T40" s="760"/>
      <c r="U40" s="760"/>
      <c r="V40" s="760"/>
      <c r="W40" s="760"/>
      <c r="X40" s="761" t="s">
        <v>285</v>
      </c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762"/>
      <c r="AK40" s="762"/>
      <c r="AL40" s="762"/>
      <c r="AM40" s="762"/>
      <c r="AN40" s="762"/>
      <c r="AO40" s="762"/>
      <c r="AP40" s="762"/>
      <c r="AQ40" s="762"/>
      <c r="AR40" s="762"/>
      <c r="AS40" s="762"/>
      <c r="AT40" s="762"/>
      <c r="AU40" s="762"/>
      <c r="AV40" s="762"/>
      <c r="AW40" s="762"/>
      <c r="AX40" s="762"/>
      <c r="AY40" s="762"/>
      <c r="AZ40" s="762"/>
      <c r="BA40" s="762"/>
      <c r="BB40" s="762"/>
      <c r="BC40" s="762"/>
      <c r="BD40" s="762"/>
      <c r="BE40" s="763"/>
      <c r="BF40" s="70"/>
      <c r="BG40" s="70"/>
      <c r="BH40" s="70"/>
      <c r="BI40" s="70"/>
      <c r="BJ40" s="756"/>
      <c r="BK40" s="757"/>
      <c r="BL40" s="757"/>
      <c r="BM40" s="757"/>
      <c r="BN40" s="757"/>
      <c r="BO40" s="757"/>
      <c r="BP40" s="757"/>
      <c r="BQ40" s="758"/>
      <c r="BR40" s="556"/>
      <c r="BS40" s="557"/>
      <c r="BT40" s="557"/>
      <c r="BU40" s="557"/>
      <c r="BV40" s="759"/>
      <c r="BW40" s="760">
        <v>67</v>
      </c>
      <c r="BX40" s="760"/>
      <c r="BY40" s="760"/>
      <c r="BZ40" s="760"/>
      <c r="CA40" s="760"/>
      <c r="CB40" s="760"/>
      <c r="CC40" s="761" t="s">
        <v>320</v>
      </c>
      <c r="CD40" s="762"/>
      <c r="CE40" s="762"/>
      <c r="CF40" s="762"/>
      <c r="CG40" s="762"/>
      <c r="CH40" s="762"/>
      <c r="CI40" s="762"/>
      <c r="CJ40" s="762"/>
      <c r="CK40" s="762"/>
      <c r="CL40" s="762"/>
      <c r="CM40" s="762"/>
      <c r="CN40" s="762"/>
      <c r="CO40" s="762"/>
      <c r="CP40" s="762"/>
      <c r="CQ40" s="762"/>
      <c r="CR40" s="762"/>
      <c r="CS40" s="762"/>
      <c r="CT40" s="762"/>
      <c r="CU40" s="762"/>
      <c r="CV40" s="762"/>
      <c r="CW40" s="762"/>
      <c r="CX40" s="762"/>
      <c r="CY40" s="762"/>
      <c r="CZ40" s="762"/>
      <c r="DA40" s="762"/>
      <c r="DB40" s="762"/>
      <c r="DC40" s="762"/>
      <c r="DD40" s="762"/>
      <c r="DE40" s="762"/>
      <c r="DF40" s="762"/>
      <c r="DG40" s="762"/>
      <c r="DH40" s="762"/>
      <c r="DI40" s="762"/>
      <c r="DJ40" s="763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GV40" s="166" t="str">
        <f t="shared" si="0"/>
        <v/>
      </c>
    </row>
    <row r="41" spans="1:205" ht="14.25" customHeight="1">
      <c r="A41" s="70"/>
      <c r="B41" s="70"/>
      <c r="C41" s="70"/>
      <c r="D41" s="70"/>
      <c r="E41" s="756"/>
      <c r="F41" s="757"/>
      <c r="G41" s="757"/>
      <c r="H41" s="757"/>
      <c r="I41" s="757"/>
      <c r="J41" s="757"/>
      <c r="K41" s="757"/>
      <c r="L41" s="758"/>
      <c r="M41" s="556"/>
      <c r="N41" s="557"/>
      <c r="O41" s="557"/>
      <c r="P41" s="557"/>
      <c r="Q41" s="759"/>
      <c r="R41" s="760">
        <v>33</v>
      </c>
      <c r="S41" s="760"/>
      <c r="T41" s="760"/>
      <c r="U41" s="760"/>
      <c r="V41" s="760"/>
      <c r="W41" s="760"/>
      <c r="X41" s="761" t="s">
        <v>286</v>
      </c>
      <c r="Y41" s="762"/>
      <c r="Z41" s="762"/>
      <c r="AA41" s="762"/>
      <c r="AB41" s="762"/>
      <c r="AC41" s="762"/>
      <c r="AD41" s="762"/>
      <c r="AE41" s="762"/>
      <c r="AF41" s="762"/>
      <c r="AG41" s="762"/>
      <c r="AH41" s="762"/>
      <c r="AI41" s="762"/>
      <c r="AJ41" s="762"/>
      <c r="AK41" s="762"/>
      <c r="AL41" s="762"/>
      <c r="AM41" s="762"/>
      <c r="AN41" s="762"/>
      <c r="AO41" s="762"/>
      <c r="AP41" s="762"/>
      <c r="AQ41" s="762"/>
      <c r="AR41" s="762"/>
      <c r="AS41" s="762"/>
      <c r="AT41" s="762"/>
      <c r="AU41" s="762"/>
      <c r="AV41" s="762"/>
      <c r="AW41" s="762"/>
      <c r="AX41" s="762"/>
      <c r="AY41" s="762"/>
      <c r="AZ41" s="762"/>
      <c r="BA41" s="762"/>
      <c r="BB41" s="762"/>
      <c r="BC41" s="762"/>
      <c r="BD41" s="762"/>
      <c r="BE41" s="763"/>
      <c r="BF41" s="70"/>
      <c r="BG41" s="70"/>
      <c r="BH41" s="70"/>
      <c r="BI41" s="70"/>
      <c r="BJ41" s="756"/>
      <c r="BK41" s="757"/>
      <c r="BL41" s="757"/>
      <c r="BM41" s="757"/>
      <c r="BN41" s="757"/>
      <c r="BO41" s="757"/>
      <c r="BP41" s="757"/>
      <c r="BQ41" s="758"/>
      <c r="BR41" s="556"/>
      <c r="BS41" s="557"/>
      <c r="BT41" s="557"/>
      <c r="BU41" s="557"/>
      <c r="BV41" s="759"/>
      <c r="BW41" s="760">
        <v>68</v>
      </c>
      <c r="BX41" s="760"/>
      <c r="BY41" s="760"/>
      <c r="BZ41" s="760"/>
      <c r="CA41" s="760"/>
      <c r="CB41" s="760"/>
      <c r="CC41" s="761" t="s">
        <v>321</v>
      </c>
      <c r="CD41" s="762"/>
      <c r="CE41" s="762"/>
      <c r="CF41" s="762"/>
      <c r="CG41" s="762"/>
      <c r="CH41" s="762"/>
      <c r="CI41" s="762"/>
      <c r="CJ41" s="762"/>
      <c r="CK41" s="762"/>
      <c r="CL41" s="762"/>
      <c r="CM41" s="762"/>
      <c r="CN41" s="762"/>
      <c r="CO41" s="762"/>
      <c r="CP41" s="762"/>
      <c r="CQ41" s="762"/>
      <c r="CR41" s="762"/>
      <c r="CS41" s="762"/>
      <c r="CT41" s="762"/>
      <c r="CU41" s="762"/>
      <c r="CV41" s="762"/>
      <c r="CW41" s="762"/>
      <c r="CX41" s="762"/>
      <c r="CY41" s="762"/>
      <c r="CZ41" s="762"/>
      <c r="DA41" s="762"/>
      <c r="DB41" s="762"/>
      <c r="DC41" s="762"/>
      <c r="DD41" s="762"/>
      <c r="DE41" s="762"/>
      <c r="DF41" s="762"/>
      <c r="DG41" s="762"/>
      <c r="DH41" s="762"/>
      <c r="DI41" s="762"/>
      <c r="DJ41" s="763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GV41" s="166" t="str">
        <f t="shared" si="0"/>
        <v/>
      </c>
    </row>
    <row r="42" spans="1:205" ht="14.25" customHeight="1">
      <c r="A42" s="70"/>
      <c r="B42" s="70"/>
      <c r="C42" s="70"/>
      <c r="D42" s="70"/>
      <c r="E42" s="756"/>
      <c r="F42" s="757"/>
      <c r="G42" s="757"/>
      <c r="H42" s="757"/>
      <c r="I42" s="757"/>
      <c r="J42" s="757"/>
      <c r="K42" s="757"/>
      <c r="L42" s="758"/>
      <c r="M42" s="556"/>
      <c r="N42" s="557"/>
      <c r="O42" s="557"/>
      <c r="P42" s="557"/>
      <c r="Q42" s="759"/>
      <c r="R42" s="760">
        <v>34</v>
      </c>
      <c r="S42" s="760"/>
      <c r="T42" s="760"/>
      <c r="U42" s="760"/>
      <c r="V42" s="760"/>
      <c r="W42" s="760"/>
      <c r="X42" s="761" t="s">
        <v>287</v>
      </c>
      <c r="Y42" s="762"/>
      <c r="Z42" s="762"/>
      <c r="AA42" s="762"/>
      <c r="AB42" s="762"/>
      <c r="AC42" s="762"/>
      <c r="AD42" s="762"/>
      <c r="AE42" s="762"/>
      <c r="AF42" s="762"/>
      <c r="AG42" s="762"/>
      <c r="AH42" s="762"/>
      <c r="AI42" s="762"/>
      <c r="AJ42" s="762"/>
      <c r="AK42" s="762"/>
      <c r="AL42" s="762"/>
      <c r="AM42" s="762"/>
      <c r="AN42" s="762"/>
      <c r="AO42" s="762"/>
      <c r="AP42" s="762"/>
      <c r="AQ42" s="762"/>
      <c r="AR42" s="762"/>
      <c r="AS42" s="762"/>
      <c r="AT42" s="762"/>
      <c r="AU42" s="762"/>
      <c r="AV42" s="762"/>
      <c r="AW42" s="762"/>
      <c r="AX42" s="762"/>
      <c r="AY42" s="762"/>
      <c r="AZ42" s="762"/>
      <c r="BA42" s="762"/>
      <c r="BB42" s="762"/>
      <c r="BC42" s="762"/>
      <c r="BD42" s="762"/>
      <c r="BE42" s="763"/>
      <c r="BF42" s="70"/>
      <c r="BG42" s="70"/>
      <c r="BH42" s="70"/>
      <c r="BI42" s="70"/>
      <c r="BJ42" s="756"/>
      <c r="BK42" s="757"/>
      <c r="BL42" s="757"/>
      <c r="BM42" s="757"/>
      <c r="BN42" s="757"/>
      <c r="BO42" s="757"/>
      <c r="BP42" s="757"/>
      <c r="BQ42" s="758"/>
      <c r="BR42" s="556"/>
      <c r="BS42" s="557"/>
      <c r="BT42" s="557"/>
      <c r="BU42" s="557"/>
      <c r="BV42" s="759"/>
      <c r="BW42" s="760">
        <v>69</v>
      </c>
      <c r="BX42" s="760"/>
      <c r="BY42" s="760"/>
      <c r="BZ42" s="760"/>
      <c r="CA42" s="760"/>
      <c r="CB42" s="760"/>
      <c r="CC42" s="761" t="s">
        <v>322</v>
      </c>
      <c r="CD42" s="762"/>
      <c r="CE42" s="762"/>
      <c r="CF42" s="762"/>
      <c r="CG42" s="762"/>
      <c r="CH42" s="762"/>
      <c r="CI42" s="762"/>
      <c r="CJ42" s="762"/>
      <c r="CK42" s="762"/>
      <c r="CL42" s="762"/>
      <c r="CM42" s="762"/>
      <c r="CN42" s="762"/>
      <c r="CO42" s="762"/>
      <c r="CP42" s="762"/>
      <c r="CQ42" s="762"/>
      <c r="CR42" s="762"/>
      <c r="CS42" s="762"/>
      <c r="CT42" s="762"/>
      <c r="CU42" s="762"/>
      <c r="CV42" s="762"/>
      <c r="CW42" s="762"/>
      <c r="CX42" s="762"/>
      <c r="CY42" s="762"/>
      <c r="CZ42" s="762"/>
      <c r="DA42" s="762"/>
      <c r="DB42" s="762"/>
      <c r="DC42" s="762"/>
      <c r="DD42" s="762"/>
      <c r="DE42" s="762"/>
      <c r="DF42" s="762"/>
      <c r="DG42" s="762"/>
      <c r="DH42" s="762"/>
      <c r="DI42" s="762"/>
      <c r="DJ42" s="763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GV42" s="166" t="str">
        <f t="shared" si="0"/>
        <v/>
      </c>
    </row>
    <row r="43" spans="1:205" ht="14.25" customHeight="1">
      <c r="A43" s="70"/>
      <c r="B43" s="70"/>
      <c r="C43" s="70"/>
      <c r="D43" s="70"/>
      <c r="E43" s="698"/>
      <c r="F43" s="687"/>
      <c r="G43" s="687"/>
      <c r="H43" s="687"/>
      <c r="I43" s="687"/>
      <c r="J43" s="687"/>
      <c r="K43" s="687"/>
      <c r="L43" s="696"/>
      <c r="M43" s="556"/>
      <c r="N43" s="557"/>
      <c r="O43" s="557"/>
      <c r="P43" s="557"/>
      <c r="Q43" s="759"/>
      <c r="R43" s="760">
        <v>35</v>
      </c>
      <c r="S43" s="760"/>
      <c r="T43" s="760"/>
      <c r="U43" s="760"/>
      <c r="V43" s="760"/>
      <c r="W43" s="760"/>
      <c r="X43" s="761" t="s">
        <v>288</v>
      </c>
      <c r="Y43" s="762"/>
      <c r="Z43" s="762"/>
      <c r="AA43" s="762"/>
      <c r="AB43" s="762"/>
      <c r="AC43" s="762"/>
      <c r="AD43" s="762"/>
      <c r="AE43" s="762"/>
      <c r="AF43" s="762"/>
      <c r="AG43" s="762"/>
      <c r="AH43" s="762"/>
      <c r="AI43" s="762"/>
      <c r="AJ43" s="762"/>
      <c r="AK43" s="762"/>
      <c r="AL43" s="762"/>
      <c r="AM43" s="762"/>
      <c r="AN43" s="762"/>
      <c r="AO43" s="762"/>
      <c r="AP43" s="762"/>
      <c r="AQ43" s="762"/>
      <c r="AR43" s="762"/>
      <c r="AS43" s="762"/>
      <c r="AT43" s="762"/>
      <c r="AU43" s="762"/>
      <c r="AV43" s="762"/>
      <c r="AW43" s="762"/>
      <c r="AX43" s="762"/>
      <c r="AY43" s="762"/>
      <c r="AZ43" s="762"/>
      <c r="BA43" s="762"/>
      <c r="BB43" s="762"/>
      <c r="BC43" s="762"/>
      <c r="BD43" s="762"/>
      <c r="BE43" s="763"/>
      <c r="BF43" s="70"/>
      <c r="BG43" s="70"/>
      <c r="BH43" s="70"/>
      <c r="BI43" s="70"/>
      <c r="BJ43" s="698"/>
      <c r="BK43" s="687"/>
      <c r="BL43" s="687"/>
      <c r="BM43" s="687"/>
      <c r="BN43" s="687"/>
      <c r="BO43" s="687"/>
      <c r="BP43" s="687"/>
      <c r="BQ43" s="696"/>
      <c r="BR43" s="556"/>
      <c r="BS43" s="557"/>
      <c r="BT43" s="557"/>
      <c r="BU43" s="557"/>
      <c r="BV43" s="759"/>
      <c r="BW43" s="760">
        <v>70</v>
      </c>
      <c r="BX43" s="760"/>
      <c r="BY43" s="760"/>
      <c r="BZ43" s="760"/>
      <c r="CA43" s="760"/>
      <c r="CB43" s="760"/>
      <c r="CC43" s="761" t="s">
        <v>323</v>
      </c>
      <c r="CD43" s="762"/>
      <c r="CE43" s="762"/>
      <c r="CF43" s="762"/>
      <c r="CG43" s="762"/>
      <c r="CH43" s="762"/>
      <c r="CI43" s="762"/>
      <c r="CJ43" s="762"/>
      <c r="CK43" s="762"/>
      <c r="CL43" s="762"/>
      <c r="CM43" s="762"/>
      <c r="CN43" s="762"/>
      <c r="CO43" s="762"/>
      <c r="CP43" s="762"/>
      <c r="CQ43" s="762"/>
      <c r="CR43" s="762"/>
      <c r="CS43" s="762"/>
      <c r="CT43" s="762"/>
      <c r="CU43" s="762"/>
      <c r="CV43" s="762"/>
      <c r="CW43" s="762"/>
      <c r="CX43" s="762"/>
      <c r="CY43" s="762"/>
      <c r="CZ43" s="762"/>
      <c r="DA43" s="762"/>
      <c r="DB43" s="762"/>
      <c r="DC43" s="762"/>
      <c r="DD43" s="762"/>
      <c r="DE43" s="762"/>
      <c r="DF43" s="762"/>
      <c r="DG43" s="762"/>
      <c r="DH43" s="762"/>
      <c r="DI43" s="762"/>
      <c r="DJ43" s="763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GV43" s="166" t="str">
        <f t="shared" si="0"/>
        <v/>
      </c>
    </row>
    <row r="44" spans="1:205" ht="14.25" customHeight="1">
      <c r="FR44" s="244" t="str">
        <f>CONCATENATE("(",'様式5-1'!BJ6,")")</f>
        <v>(0)</v>
      </c>
      <c r="GV44" s="166" t="str">
        <f t="shared" ref="GV44:GV78" si="1">IF(BR9="○",CONCATENATE(BW9,"，"),"")</f>
        <v/>
      </c>
    </row>
    <row r="45" spans="1:205" ht="14.25" customHeight="1">
      <c r="GV45" s="166" t="str">
        <f t="shared" si="1"/>
        <v/>
      </c>
    </row>
    <row r="46" spans="1:205" ht="14.25" customHeight="1">
      <c r="GV46" s="166" t="str">
        <f t="shared" si="1"/>
        <v/>
      </c>
    </row>
    <row r="47" spans="1:205" ht="14.25" customHeight="1">
      <c r="GV47" s="166" t="str">
        <f t="shared" si="1"/>
        <v/>
      </c>
    </row>
    <row r="48" spans="1:205" ht="14.25" customHeight="1">
      <c r="GV48" s="166" t="str">
        <f t="shared" si="1"/>
        <v/>
      </c>
    </row>
    <row r="49" spans="204:204" ht="14.25" customHeight="1">
      <c r="GV49" s="166" t="str">
        <f t="shared" si="1"/>
        <v/>
      </c>
    </row>
    <row r="50" spans="204:204" ht="14.25" customHeight="1">
      <c r="GV50" s="166" t="str">
        <f t="shared" si="1"/>
        <v/>
      </c>
    </row>
    <row r="51" spans="204:204" ht="14.25" customHeight="1">
      <c r="GV51" s="166" t="str">
        <f t="shared" si="1"/>
        <v/>
      </c>
    </row>
    <row r="52" spans="204:204" ht="14.25" customHeight="1">
      <c r="GV52" s="166" t="str">
        <f t="shared" si="1"/>
        <v/>
      </c>
    </row>
    <row r="53" spans="204:204" ht="14.25" customHeight="1">
      <c r="GV53" s="166" t="str">
        <f t="shared" si="1"/>
        <v/>
      </c>
    </row>
    <row r="54" spans="204:204" ht="14.25" customHeight="1">
      <c r="GV54" s="166" t="str">
        <f t="shared" si="1"/>
        <v/>
      </c>
    </row>
    <row r="55" spans="204:204" ht="14.25" customHeight="1">
      <c r="GV55" s="166" t="str">
        <f t="shared" si="1"/>
        <v/>
      </c>
    </row>
    <row r="56" spans="204:204" ht="14.25" customHeight="1">
      <c r="GV56" s="166" t="str">
        <f t="shared" si="1"/>
        <v/>
      </c>
    </row>
    <row r="57" spans="204:204" ht="14.25" customHeight="1">
      <c r="GV57" s="166" t="str">
        <f t="shared" si="1"/>
        <v/>
      </c>
    </row>
    <row r="58" spans="204:204" ht="14.25" customHeight="1">
      <c r="GV58" s="166" t="str">
        <f t="shared" si="1"/>
        <v/>
      </c>
    </row>
    <row r="59" spans="204:204" ht="14.25" customHeight="1">
      <c r="GV59" s="166" t="str">
        <f t="shared" si="1"/>
        <v/>
      </c>
    </row>
    <row r="60" spans="204:204" ht="14.25" customHeight="1">
      <c r="GV60" s="166" t="str">
        <f t="shared" si="1"/>
        <v/>
      </c>
    </row>
    <row r="61" spans="204:204" ht="14.25" customHeight="1">
      <c r="GV61" s="166" t="str">
        <f t="shared" si="1"/>
        <v/>
      </c>
    </row>
    <row r="62" spans="204:204" ht="14.25" customHeight="1">
      <c r="GV62" s="166" t="str">
        <f t="shared" si="1"/>
        <v/>
      </c>
    </row>
    <row r="63" spans="204:204" ht="14.25" customHeight="1">
      <c r="GV63" s="166" t="str">
        <f t="shared" si="1"/>
        <v/>
      </c>
    </row>
    <row r="64" spans="204:204" ht="14.25" customHeight="1">
      <c r="GV64" s="166" t="str">
        <f t="shared" si="1"/>
        <v/>
      </c>
    </row>
    <row r="65" spans="204:204" ht="14.25" customHeight="1">
      <c r="GV65" s="166" t="str">
        <f t="shared" si="1"/>
        <v/>
      </c>
    </row>
    <row r="66" spans="204:204" ht="14.25" customHeight="1">
      <c r="GV66" s="166" t="str">
        <f t="shared" si="1"/>
        <v/>
      </c>
    </row>
    <row r="67" spans="204:204" ht="14.25" customHeight="1">
      <c r="GV67" s="166" t="str">
        <f t="shared" si="1"/>
        <v/>
      </c>
    </row>
    <row r="68" spans="204:204" ht="14.25" customHeight="1">
      <c r="GV68" s="166" t="str">
        <f t="shared" si="1"/>
        <v/>
      </c>
    </row>
    <row r="69" spans="204:204" ht="14.25" customHeight="1">
      <c r="GV69" s="166" t="str">
        <f t="shared" si="1"/>
        <v/>
      </c>
    </row>
    <row r="70" spans="204:204" ht="14.25" customHeight="1">
      <c r="GV70" s="166" t="str">
        <f t="shared" si="1"/>
        <v/>
      </c>
    </row>
    <row r="71" spans="204:204" ht="14.25" customHeight="1">
      <c r="GV71" s="166" t="str">
        <f t="shared" si="1"/>
        <v/>
      </c>
    </row>
    <row r="72" spans="204:204" ht="14.25" customHeight="1">
      <c r="GV72" s="166" t="str">
        <f t="shared" si="1"/>
        <v/>
      </c>
    </row>
    <row r="73" spans="204:204" ht="14.25" customHeight="1">
      <c r="GV73" s="166" t="str">
        <f t="shared" si="1"/>
        <v/>
      </c>
    </row>
    <row r="74" spans="204:204" ht="14.25" customHeight="1">
      <c r="GV74" s="166" t="str">
        <f t="shared" si="1"/>
        <v/>
      </c>
    </row>
    <row r="75" spans="204:204" ht="14.25" customHeight="1">
      <c r="GV75" s="166" t="str">
        <f t="shared" si="1"/>
        <v/>
      </c>
    </row>
    <row r="76" spans="204:204" ht="14.25" customHeight="1">
      <c r="GV76" s="166" t="str">
        <f t="shared" si="1"/>
        <v/>
      </c>
    </row>
    <row r="77" spans="204:204" ht="14.25" customHeight="1">
      <c r="GV77" s="166" t="str">
        <f t="shared" si="1"/>
        <v/>
      </c>
    </row>
    <row r="78" spans="204:204" ht="14.25" customHeight="1">
      <c r="GV78" s="166" t="str">
        <f t="shared" si="1"/>
        <v/>
      </c>
    </row>
    <row r="79" spans="204:204" ht="14.25" customHeight="1">
      <c r="GV79" s="166" t="str">
        <f t="shared" ref="GV79:GV88" si="2">IF(DW9="○",CONCATENATE(EB9,"，"),"")</f>
        <v/>
      </c>
    </row>
    <row r="80" spans="204:204" ht="14.25" customHeight="1">
      <c r="GV80" s="166" t="str">
        <f t="shared" si="2"/>
        <v/>
      </c>
    </row>
    <row r="81" spans="204:204" ht="14.25" customHeight="1">
      <c r="GV81" s="166" t="str">
        <f t="shared" si="2"/>
        <v/>
      </c>
    </row>
    <row r="82" spans="204:204" ht="14.25" customHeight="1">
      <c r="GV82" s="166" t="str">
        <f t="shared" si="2"/>
        <v/>
      </c>
    </row>
    <row r="83" spans="204:204" ht="14.25" customHeight="1">
      <c r="GV83" s="166" t="str">
        <f t="shared" si="2"/>
        <v/>
      </c>
    </row>
    <row r="84" spans="204:204" ht="14.25" customHeight="1">
      <c r="GV84" s="166" t="str">
        <f t="shared" si="2"/>
        <v/>
      </c>
    </row>
    <row r="85" spans="204:204" ht="14.25" customHeight="1">
      <c r="GV85" s="166" t="str">
        <f t="shared" si="2"/>
        <v/>
      </c>
    </row>
    <row r="86" spans="204:204" ht="14.25" customHeight="1">
      <c r="GV86" s="166" t="str">
        <f t="shared" si="2"/>
        <v/>
      </c>
    </row>
    <row r="87" spans="204:204" ht="14.25" customHeight="1">
      <c r="GV87" s="166" t="str">
        <f t="shared" si="2"/>
        <v/>
      </c>
    </row>
    <row r="88" spans="204:204" ht="14.25" customHeight="1">
      <c r="GV88" s="166" t="str">
        <f t="shared" si="2"/>
        <v/>
      </c>
    </row>
    <row r="89" spans="204:204" ht="14.25" customHeight="1">
      <c r="GV89" s="70"/>
    </row>
    <row r="90" spans="204:204" ht="14.25" customHeight="1">
      <c r="GV90" s="70"/>
    </row>
    <row r="91" spans="204:204" ht="14.25" customHeight="1">
      <c r="GV91" s="70"/>
    </row>
    <row r="92" spans="204:204" ht="14.25" customHeight="1">
      <c r="GV92" s="70"/>
    </row>
    <row r="93" spans="204:204" ht="14.25" customHeight="1">
      <c r="GV93" s="70"/>
    </row>
    <row r="94" spans="204:204" ht="14.25" customHeight="1"/>
    <row r="95" spans="204:204" ht="14.25" customHeight="1"/>
  </sheetData>
  <sheetProtection sheet="1" objects="1" scenarios="1" selectLockedCells="1"/>
  <mergeCells count="293">
    <mergeCell ref="M43:Q43"/>
    <mergeCell ref="R43:W43"/>
    <mergeCell ref="X43:BE43"/>
    <mergeCell ref="BR43:BV43"/>
    <mergeCell ref="BW43:CB43"/>
    <mergeCell ref="CC43:DJ43"/>
    <mergeCell ref="M42:Q42"/>
    <mergeCell ref="R42:W42"/>
    <mergeCell ref="X42:BE42"/>
    <mergeCell ref="BR42:BV42"/>
    <mergeCell ref="BW42:CB42"/>
    <mergeCell ref="CC42:DJ42"/>
    <mergeCell ref="M41:Q41"/>
    <mergeCell ref="R41:W41"/>
    <mergeCell ref="X41:BE41"/>
    <mergeCell ref="BR41:BV41"/>
    <mergeCell ref="BW41:CB41"/>
    <mergeCell ref="CC41:DJ41"/>
    <mergeCell ref="M40:Q40"/>
    <mergeCell ref="R40:W40"/>
    <mergeCell ref="X40:BE40"/>
    <mergeCell ref="BR40:BV40"/>
    <mergeCell ref="BW40:CB40"/>
    <mergeCell ref="CC40:DJ40"/>
    <mergeCell ref="M39:Q39"/>
    <mergeCell ref="R39:W39"/>
    <mergeCell ref="X39:BE39"/>
    <mergeCell ref="BR39:BV39"/>
    <mergeCell ref="BW39:CB39"/>
    <mergeCell ref="CC39:DJ39"/>
    <mergeCell ref="M38:Q38"/>
    <mergeCell ref="R38:W38"/>
    <mergeCell ref="X38:BE38"/>
    <mergeCell ref="BR38:BV38"/>
    <mergeCell ref="BW38:CB38"/>
    <mergeCell ref="CC38:DJ38"/>
    <mergeCell ref="M37:Q37"/>
    <mergeCell ref="R37:W37"/>
    <mergeCell ref="X37:BE37"/>
    <mergeCell ref="BR37:BV37"/>
    <mergeCell ref="BW37:CB37"/>
    <mergeCell ref="CC37:DJ37"/>
    <mergeCell ref="M36:Q36"/>
    <mergeCell ref="R36:W36"/>
    <mergeCell ref="X36:BE36"/>
    <mergeCell ref="BR36:BV36"/>
    <mergeCell ref="BW36:CB36"/>
    <mergeCell ref="CC36:DJ36"/>
    <mergeCell ref="M35:Q35"/>
    <mergeCell ref="R35:W35"/>
    <mergeCell ref="X35:BE35"/>
    <mergeCell ref="BR35:BV35"/>
    <mergeCell ref="BW35:CB35"/>
    <mergeCell ref="CC35:DJ35"/>
    <mergeCell ref="M34:Q34"/>
    <mergeCell ref="R34:W34"/>
    <mergeCell ref="X34:BE34"/>
    <mergeCell ref="BR34:BV34"/>
    <mergeCell ref="BW34:CB34"/>
    <mergeCell ref="CC34:DJ34"/>
    <mergeCell ref="M33:Q33"/>
    <mergeCell ref="R33:W33"/>
    <mergeCell ref="X33:BE33"/>
    <mergeCell ref="BR33:BV33"/>
    <mergeCell ref="BW33:CB33"/>
    <mergeCell ref="CC33:DJ33"/>
    <mergeCell ref="M32:Q32"/>
    <mergeCell ref="R32:W32"/>
    <mergeCell ref="X32:BE32"/>
    <mergeCell ref="BR32:BV32"/>
    <mergeCell ref="BW32:CB32"/>
    <mergeCell ref="CC32:DJ32"/>
    <mergeCell ref="M31:Q31"/>
    <mergeCell ref="R31:W31"/>
    <mergeCell ref="X31:BE31"/>
    <mergeCell ref="BR31:BV31"/>
    <mergeCell ref="BW31:CB31"/>
    <mergeCell ref="CC31:DJ31"/>
    <mergeCell ref="M30:Q30"/>
    <mergeCell ref="R30:W30"/>
    <mergeCell ref="X30:BE30"/>
    <mergeCell ref="BR30:BV30"/>
    <mergeCell ref="BW30:CB30"/>
    <mergeCell ref="CC30:DJ30"/>
    <mergeCell ref="M29:Q29"/>
    <mergeCell ref="R29:W29"/>
    <mergeCell ref="X29:BE29"/>
    <mergeCell ref="BR29:BV29"/>
    <mergeCell ref="BW29:CB29"/>
    <mergeCell ref="CC29:DJ29"/>
    <mergeCell ref="M28:Q28"/>
    <mergeCell ref="R28:W28"/>
    <mergeCell ref="X28:BE28"/>
    <mergeCell ref="BR28:BV28"/>
    <mergeCell ref="BW28:CB28"/>
    <mergeCell ref="CC28:DJ28"/>
    <mergeCell ref="M27:Q27"/>
    <mergeCell ref="R27:W27"/>
    <mergeCell ref="X27:BE27"/>
    <mergeCell ref="BR27:BV27"/>
    <mergeCell ref="BW27:CB27"/>
    <mergeCell ref="CC27:DJ27"/>
    <mergeCell ref="DW27:EA27"/>
    <mergeCell ref="EB27:EG27"/>
    <mergeCell ref="EH27:FO27"/>
    <mergeCell ref="M26:Q26"/>
    <mergeCell ref="R26:W26"/>
    <mergeCell ref="X26:BE26"/>
    <mergeCell ref="BR26:BV26"/>
    <mergeCell ref="BW26:CB26"/>
    <mergeCell ref="CC26:DJ26"/>
    <mergeCell ref="DW26:EA26"/>
    <mergeCell ref="EB26:EG26"/>
    <mergeCell ref="EH26:FO26"/>
    <mergeCell ref="DW24:EA24"/>
    <mergeCell ref="EB24:EG24"/>
    <mergeCell ref="EH24:FO24"/>
    <mergeCell ref="M25:Q25"/>
    <mergeCell ref="R25:W25"/>
    <mergeCell ref="X25:BE25"/>
    <mergeCell ref="BR25:BV25"/>
    <mergeCell ref="BW25:CB25"/>
    <mergeCell ref="CC25:DJ25"/>
    <mergeCell ref="DW25:EA25"/>
    <mergeCell ref="M24:Q24"/>
    <mergeCell ref="R24:W24"/>
    <mergeCell ref="X24:BE24"/>
    <mergeCell ref="BR24:BV24"/>
    <mergeCell ref="BW24:CB24"/>
    <mergeCell ref="CC24:DJ24"/>
    <mergeCell ref="EB25:EG25"/>
    <mergeCell ref="EH25:FO25"/>
    <mergeCell ref="M23:Q23"/>
    <mergeCell ref="R23:W23"/>
    <mergeCell ref="X23:BE23"/>
    <mergeCell ref="BR23:BV23"/>
    <mergeCell ref="BW23:CB23"/>
    <mergeCell ref="CC23:DJ23"/>
    <mergeCell ref="DW23:EA23"/>
    <mergeCell ref="EB23:EG23"/>
    <mergeCell ref="EH23:FO23"/>
    <mergeCell ref="M22:Q22"/>
    <mergeCell ref="R22:W22"/>
    <mergeCell ref="X22:BE22"/>
    <mergeCell ref="BR22:BV22"/>
    <mergeCell ref="BW22:CB22"/>
    <mergeCell ref="CC22:DJ22"/>
    <mergeCell ref="DW22:EA22"/>
    <mergeCell ref="EB22:EG22"/>
    <mergeCell ref="EH22:FO22"/>
    <mergeCell ref="DW20:EA20"/>
    <mergeCell ref="EB20:EG20"/>
    <mergeCell ref="EH20:FO20"/>
    <mergeCell ref="M21:Q21"/>
    <mergeCell ref="R21:W21"/>
    <mergeCell ref="X21:BE21"/>
    <mergeCell ref="BR21:BV21"/>
    <mergeCell ref="BW21:CB21"/>
    <mergeCell ref="CC21:DJ21"/>
    <mergeCell ref="DW21:EA21"/>
    <mergeCell ref="M20:Q20"/>
    <mergeCell ref="R20:W20"/>
    <mergeCell ref="X20:BE20"/>
    <mergeCell ref="BR20:BV20"/>
    <mergeCell ref="BW20:CB20"/>
    <mergeCell ref="CC20:DJ20"/>
    <mergeCell ref="EB21:EG21"/>
    <mergeCell ref="EH21:FO21"/>
    <mergeCell ref="DW15:EA15"/>
    <mergeCell ref="EB15:EG15"/>
    <mergeCell ref="EH15:FO15"/>
    <mergeCell ref="M19:Q19"/>
    <mergeCell ref="R19:W19"/>
    <mergeCell ref="X19:BE19"/>
    <mergeCell ref="BR19:BV19"/>
    <mergeCell ref="BW19:CB19"/>
    <mergeCell ref="CC19:DJ19"/>
    <mergeCell ref="DW19:EA19"/>
    <mergeCell ref="EB19:EG19"/>
    <mergeCell ref="EH19:FO19"/>
    <mergeCell ref="EB17:EG17"/>
    <mergeCell ref="EH17:FO17"/>
    <mergeCell ref="M18:Q18"/>
    <mergeCell ref="R18:W18"/>
    <mergeCell ref="X18:BE18"/>
    <mergeCell ref="BR18:BV18"/>
    <mergeCell ref="BW18:CB18"/>
    <mergeCell ref="CC18:DJ18"/>
    <mergeCell ref="DW18:EA18"/>
    <mergeCell ref="EB18:EG18"/>
    <mergeCell ref="EH18:FO18"/>
    <mergeCell ref="M17:Q17"/>
    <mergeCell ref="R17:W17"/>
    <mergeCell ref="X17:BE17"/>
    <mergeCell ref="BR17:BV17"/>
    <mergeCell ref="BW17:CB17"/>
    <mergeCell ref="CC17:DJ17"/>
    <mergeCell ref="DW17:EA17"/>
    <mergeCell ref="DW16:EA16"/>
    <mergeCell ref="EB16:EG16"/>
    <mergeCell ref="EH16:FO16"/>
    <mergeCell ref="EB13:EG13"/>
    <mergeCell ref="EH13:FO13"/>
    <mergeCell ref="M14:Q14"/>
    <mergeCell ref="R14:W14"/>
    <mergeCell ref="X14:BE14"/>
    <mergeCell ref="BR14:BV14"/>
    <mergeCell ref="BW14:CB14"/>
    <mergeCell ref="CC14:DJ14"/>
    <mergeCell ref="DW14:EA14"/>
    <mergeCell ref="EB14:EG14"/>
    <mergeCell ref="EH14:FO14"/>
    <mergeCell ref="M16:Q16"/>
    <mergeCell ref="R16:W16"/>
    <mergeCell ref="X16:BE16"/>
    <mergeCell ref="BR16:BV16"/>
    <mergeCell ref="BW16:CB16"/>
    <mergeCell ref="CC16:DJ16"/>
    <mergeCell ref="X15:BE15"/>
    <mergeCell ref="BR15:BV15"/>
    <mergeCell ref="BW15:CB15"/>
    <mergeCell ref="CC15:DJ15"/>
    <mergeCell ref="BW9:CB9"/>
    <mergeCell ref="CC9:DJ9"/>
    <mergeCell ref="DO9:DV27"/>
    <mergeCell ref="DW9:EA9"/>
    <mergeCell ref="EB9:EG9"/>
    <mergeCell ref="EH9:FO9"/>
    <mergeCell ref="BW10:CB10"/>
    <mergeCell ref="CC10:DJ10"/>
    <mergeCell ref="DW10:EA10"/>
    <mergeCell ref="EB10:EG10"/>
    <mergeCell ref="EH10:FO10"/>
    <mergeCell ref="BW11:CB11"/>
    <mergeCell ref="CC11:DJ11"/>
    <mergeCell ref="DW11:EA11"/>
    <mergeCell ref="EB11:EG11"/>
    <mergeCell ref="EH11:FO11"/>
    <mergeCell ref="DW12:EA12"/>
    <mergeCell ref="EB12:EG12"/>
    <mergeCell ref="EH12:FO12"/>
    <mergeCell ref="BW13:CB13"/>
    <mergeCell ref="CC13:DJ13"/>
    <mergeCell ref="DW13:EA13"/>
    <mergeCell ref="BW12:CB12"/>
    <mergeCell ref="CC12:DJ12"/>
    <mergeCell ref="E9:L43"/>
    <mergeCell ref="M9:Q9"/>
    <mergeCell ref="R9:W9"/>
    <mergeCell ref="X9:BE9"/>
    <mergeCell ref="BJ9:BQ43"/>
    <mergeCell ref="BR9:BV9"/>
    <mergeCell ref="M10:Q10"/>
    <mergeCell ref="R10:W10"/>
    <mergeCell ref="X10:BE10"/>
    <mergeCell ref="BR10:BV10"/>
    <mergeCell ref="M11:Q11"/>
    <mergeCell ref="R11:W11"/>
    <mergeCell ref="X11:BE11"/>
    <mergeCell ref="BR11:BV11"/>
    <mergeCell ref="M13:Q13"/>
    <mergeCell ref="R13:W13"/>
    <mergeCell ref="X13:BE13"/>
    <mergeCell ref="BR13:BV13"/>
    <mergeCell ref="M12:Q12"/>
    <mergeCell ref="R12:W12"/>
    <mergeCell ref="X12:BE12"/>
    <mergeCell ref="BR12:BV12"/>
    <mergeCell ref="M15:Q15"/>
    <mergeCell ref="R15:W15"/>
    <mergeCell ref="N1:AQ1"/>
    <mergeCell ref="BI1:CO1"/>
    <mergeCell ref="FA1:FD1"/>
    <mergeCell ref="FE1:FH1"/>
    <mergeCell ref="FI1:FL1"/>
    <mergeCell ref="FM1:FP1"/>
    <mergeCell ref="EB7:FO7"/>
    <mergeCell ref="R8:W8"/>
    <mergeCell ref="X8:BE8"/>
    <mergeCell ref="BW8:CB8"/>
    <mergeCell ref="CC8:DJ8"/>
    <mergeCell ref="EB8:EG8"/>
    <mergeCell ref="EH8:FO8"/>
    <mergeCell ref="A3:FR4"/>
    <mergeCell ref="A5:C5"/>
    <mergeCell ref="E7:L8"/>
    <mergeCell ref="M7:Q8"/>
    <mergeCell ref="R7:BE7"/>
    <mergeCell ref="BJ7:BQ8"/>
    <mergeCell ref="BR7:BV8"/>
    <mergeCell ref="BW7:DJ7"/>
    <mergeCell ref="DO7:DV8"/>
    <mergeCell ref="DW7:EA8"/>
  </mergeCells>
  <phoneticPr fontId="4"/>
  <pageMargins left="0.7" right="0.7" top="0.75" bottom="0.75" header="0.3" footer="0.3"/>
  <pageSetup paperSize="9" scale="87" orientation="landscape" r:id="rId1"/>
  <headerFooter>
    <oddHeader>&amp;R&amp;"ＭＳ Ｐ明朝,標準"&amp;9(様式4-1)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'（選択リスト）'!$B$3</xm:f>
          </x14:formula1>
          <xm:sqref>M7:Q43 BR7:BV43 DW7:EA27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11"/>
  <sheetViews>
    <sheetView showGridLines="0" showZeros="0" view="pageBreakPreview" zoomScale="115" zoomScaleNormal="130" zoomScaleSheetLayoutView="115" workbookViewId="0">
      <selection activeCell="C67" sqref="C67:GD72"/>
    </sheetView>
  </sheetViews>
  <sheetFormatPr defaultRowHeight="12"/>
  <cols>
    <col min="1" max="157" width="0.875" style="140" customWidth="1"/>
    <col min="158" max="16384" width="9" style="140"/>
  </cols>
  <sheetData>
    <row r="1" spans="1:102" ht="17.25" customHeight="1"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243" t="str">
        <f>CONCATENATE('様式1(共通様式)'!E11,'様式1(共通様式)'!M11,'様式1(共通様式)'!R11,'様式1(共通様式)'!V11,'様式1(共通様式)'!AA11,'様式1(共通様式)'!AF11,'様式1(共通様式)'!AK11)</f>
        <v>令和年月日</v>
      </c>
    </row>
    <row r="2" spans="1:102" ht="14.25">
      <c r="A2" s="803" t="s">
        <v>344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3"/>
      <c r="AF2" s="803"/>
      <c r="AG2" s="803"/>
      <c r="AH2" s="803"/>
      <c r="AI2" s="803"/>
      <c r="AJ2" s="803"/>
      <c r="AK2" s="803"/>
      <c r="AL2" s="803"/>
      <c r="AM2" s="803"/>
      <c r="AN2" s="803"/>
      <c r="AO2" s="803"/>
      <c r="AP2" s="803"/>
      <c r="AQ2" s="803"/>
      <c r="AR2" s="803"/>
      <c r="AS2" s="803"/>
      <c r="AT2" s="803"/>
      <c r="AU2" s="803"/>
      <c r="AV2" s="803"/>
      <c r="AW2" s="803"/>
      <c r="AX2" s="803"/>
      <c r="AY2" s="803"/>
      <c r="AZ2" s="803"/>
      <c r="BA2" s="803"/>
      <c r="BB2" s="803"/>
      <c r="BC2" s="803"/>
      <c r="BD2" s="803"/>
      <c r="BE2" s="803"/>
      <c r="BF2" s="803"/>
      <c r="BG2" s="803"/>
      <c r="BH2" s="803"/>
      <c r="BI2" s="803"/>
      <c r="BJ2" s="803"/>
      <c r="BK2" s="803"/>
      <c r="BL2" s="803"/>
      <c r="BM2" s="803"/>
      <c r="BN2" s="803"/>
      <c r="BO2" s="803"/>
      <c r="BP2" s="803"/>
      <c r="BQ2" s="803"/>
      <c r="BR2" s="803"/>
      <c r="BS2" s="803"/>
      <c r="BT2" s="803"/>
      <c r="BU2" s="803"/>
      <c r="BV2" s="803"/>
      <c r="BW2" s="803"/>
      <c r="BX2" s="803"/>
      <c r="BY2" s="803"/>
      <c r="BZ2" s="803"/>
      <c r="CA2" s="803"/>
      <c r="CB2" s="803"/>
      <c r="CC2" s="803"/>
      <c r="CD2" s="803"/>
      <c r="CE2" s="803"/>
      <c r="CF2" s="803"/>
      <c r="CG2" s="803"/>
      <c r="CH2" s="803"/>
      <c r="CI2" s="803"/>
      <c r="CJ2" s="803"/>
      <c r="CK2" s="803"/>
      <c r="CL2" s="803"/>
      <c r="CM2" s="803"/>
      <c r="CN2" s="803"/>
      <c r="CO2" s="803"/>
      <c r="CP2" s="803"/>
      <c r="CQ2" s="803"/>
      <c r="CR2" s="803"/>
      <c r="CS2" s="803"/>
      <c r="CT2" s="803"/>
      <c r="CU2" s="803"/>
      <c r="CV2" s="803"/>
      <c r="CW2" s="803"/>
      <c r="CX2" s="803"/>
    </row>
    <row r="3" spans="1:102" ht="6.75" customHeight="1"/>
    <row r="4" spans="1:102" ht="13.5">
      <c r="A4" s="204" t="s">
        <v>343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</row>
    <row r="5" spans="1:102" ht="14.25" customHeight="1">
      <c r="AU5" s="804" t="s">
        <v>338</v>
      </c>
      <c r="AV5" s="804"/>
      <c r="AW5" s="804"/>
      <c r="AX5" s="804"/>
      <c r="AY5" s="804"/>
      <c r="AZ5" s="804"/>
      <c r="BA5" s="804"/>
      <c r="BB5" s="804"/>
      <c r="BC5" s="804"/>
      <c r="BD5" s="804"/>
      <c r="BE5" s="804"/>
      <c r="BF5" s="804"/>
      <c r="BG5" s="804"/>
      <c r="BH5" s="804"/>
      <c r="BJ5" s="806" t="str">
        <f>CONCATENATE('様式1(共通様式)'!Z19,'様式1(共通様式)'!AX19,'様式1(共通様式)'!BZ19)</f>
        <v/>
      </c>
      <c r="BK5" s="806"/>
      <c r="BL5" s="806"/>
      <c r="BM5" s="806"/>
      <c r="BN5" s="806"/>
      <c r="BO5" s="806"/>
      <c r="BP5" s="806"/>
      <c r="BQ5" s="806"/>
      <c r="BR5" s="806"/>
      <c r="BS5" s="806"/>
      <c r="BT5" s="806"/>
      <c r="BU5" s="806"/>
      <c r="BV5" s="806"/>
      <c r="BW5" s="806"/>
      <c r="BX5" s="806"/>
      <c r="BY5" s="806"/>
      <c r="BZ5" s="806"/>
      <c r="CA5" s="806"/>
      <c r="CB5" s="806"/>
      <c r="CC5" s="806"/>
      <c r="CD5" s="806"/>
      <c r="CE5" s="806"/>
      <c r="CF5" s="806"/>
      <c r="CG5" s="806"/>
      <c r="CH5" s="806"/>
      <c r="CI5" s="806"/>
      <c r="CJ5" s="806"/>
      <c r="CK5" s="806"/>
      <c r="CL5" s="806"/>
      <c r="CM5" s="806"/>
      <c r="CN5" s="806"/>
      <c r="CO5" s="806"/>
      <c r="CP5" s="806"/>
      <c r="CQ5" s="806"/>
      <c r="CR5" s="806"/>
      <c r="CS5" s="806"/>
      <c r="CT5" s="806"/>
      <c r="CU5" s="806"/>
      <c r="CV5" s="806"/>
      <c r="CW5" s="806"/>
      <c r="CX5" s="806"/>
    </row>
    <row r="6" spans="1:102" ht="14.25" customHeight="1">
      <c r="AU6" s="804" t="s">
        <v>339</v>
      </c>
      <c r="AV6" s="804"/>
      <c r="AW6" s="804"/>
      <c r="AX6" s="804"/>
      <c r="AY6" s="804"/>
      <c r="AZ6" s="804"/>
      <c r="BA6" s="804"/>
      <c r="BB6" s="804"/>
      <c r="BC6" s="804"/>
      <c r="BD6" s="804"/>
      <c r="BE6" s="804"/>
      <c r="BF6" s="804"/>
      <c r="BG6" s="804"/>
      <c r="BH6" s="804"/>
      <c r="BJ6" s="807">
        <f>IFERROR(
IF(BO24='（選択リスト）'!S3,
CONCATENATE(VLOOKUP('様式1(共通様式)'!Z24,'（選択リスト）'!$E$3:$F$18,2,0),'様式1(共通様式)'!AI24),
IF(BO24='（選択リスト）'!S4,
CONCATENATE('様式1(共通様式)'!AI24,VLOOKUP('様式1(共通様式)'!Z24,'（選択リスト）'!$E$3:$F$18,2,0)),
'様式1(共通様式)'!AI24)),'様式1(共通様式)'!AI24)</f>
        <v>0</v>
      </c>
      <c r="BK6" s="807"/>
      <c r="BL6" s="807"/>
      <c r="BM6" s="807"/>
      <c r="BN6" s="807"/>
      <c r="BO6" s="807"/>
      <c r="BP6" s="807"/>
      <c r="BQ6" s="807"/>
      <c r="BR6" s="807"/>
      <c r="BS6" s="807"/>
      <c r="BT6" s="807"/>
      <c r="BU6" s="807"/>
      <c r="BV6" s="807"/>
      <c r="BW6" s="807"/>
      <c r="BX6" s="807"/>
      <c r="BY6" s="807"/>
      <c r="BZ6" s="807"/>
      <c r="CA6" s="807"/>
      <c r="CB6" s="807"/>
      <c r="CC6" s="807"/>
      <c r="CD6" s="807"/>
      <c r="CE6" s="807"/>
      <c r="CF6" s="807"/>
      <c r="CG6" s="807"/>
      <c r="CH6" s="807"/>
      <c r="CI6" s="807"/>
      <c r="CJ6" s="807"/>
      <c r="CK6" s="807"/>
      <c r="CL6" s="807"/>
      <c r="CM6" s="807"/>
      <c r="CN6" s="807"/>
      <c r="CO6" s="807"/>
      <c r="CP6" s="807"/>
      <c r="CQ6" s="807"/>
      <c r="CR6" s="807"/>
      <c r="CS6" s="807"/>
      <c r="CT6" s="807"/>
      <c r="CU6" s="807"/>
      <c r="CV6" s="807"/>
      <c r="CW6" s="807"/>
      <c r="CX6" s="807"/>
    </row>
    <row r="7" spans="1:102" ht="14.25" customHeight="1">
      <c r="AU7" s="804" t="s">
        <v>340</v>
      </c>
      <c r="AV7" s="804"/>
      <c r="AW7" s="804"/>
      <c r="AX7" s="804"/>
      <c r="AY7" s="804"/>
      <c r="AZ7" s="804"/>
      <c r="BA7" s="804"/>
      <c r="BB7" s="804"/>
      <c r="BC7" s="804"/>
      <c r="BD7" s="804"/>
      <c r="BE7" s="804"/>
      <c r="BF7" s="804"/>
      <c r="BG7" s="804"/>
      <c r="BH7" s="804"/>
      <c r="BJ7" s="806" t="str">
        <f>CONCATENATE('様式1(共通様式)'!Z27,"　",'様式1(共通様式)'!AF32,"　",'様式1(共通様式)'!BO32)</f>
        <v>　　</v>
      </c>
      <c r="BK7" s="806"/>
      <c r="BL7" s="806"/>
      <c r="BM7" s="806"/>
      <c r="BN7" s="806"/>
      <c r="BO7" s="806"/>
      <c r="BP7" s="806"/>
      <c r="BQ7" s="806"/>
      <c r="BR7" s="806"/>
      <c r="BS7" s="806"/>
      <c r="BT7" s="806"/>
      <c r="BU7" s="806"/>
      <c r="BV7" s="806"/>
      <c r="BW7" s="806"/>
      <c r="BX7" s="806"/>
      <c r="BY7" s="806"/>
      <c r="BZ7" s="806"/>
      <c r="CA7" s="806"/>
      <c r="CB7" s="806"/>
      <c r="CC7" s="806"/>
      <c r="CD7" s="806"/>
      <c r="CE7" s="806"/>
      <c r="CF7" s="806"/>
      <c r="CG7" s="806"/>
      <c r="CH7" s="806"/>
      <c r="CI7" s="806"/>
      <c r="CJ7" s="806"/>
      <c r="CK7" s="806"/>
      <c r="CL7" s="806"/>
      <c r="CM7" s="806"/>
      <c r="CN7" s="806"/>
      <c r="CO7" s="806"/>
      <c r="CP7" s="806"/>
      <c r="CQ7" s="806"/>
      <c r="CR7" s="806"/>
      <c r="CS7" s="806"/>
      <c r="CT7" s="806"/>
      <c r="CU7" s="805" t="s">
        <v>341</v>
      </c>
      <c r="CV7" s="805"/>
      <c r="CW7" s="805"/>
      <c r="CX7" s="805"/>
    </row>
    <row r="8" spans="1:102" ht="6.75" customHeight="1"/>
    <row r="9" spans="1:102" ht="15" customHeight="1">
      <c r="A9" s="810" t="s">
        <v>695</v>
      </c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810"/>
      <c r="AB9" s="810"/>
      <c r="AC9" s="810"/>
      <c r="AD9" s="810"/>
      <c r="AE9" s="810"/>
      <c r="AF9" s="810"/>
      <c r="AG9" s="810"/>
      <c r="AH9" s="810"/>
      <c r="AI9" s="810"/>
      <c r="AJ9" s="810"/>
      <c r="AK9" s="810"/>
      <c r="AL9" s="810"/>
      <c r="AM9" s="810"/>
      <c r="AN9" s="810"/>
      <c r="AO9" s="810"/>
      <c r="AP9" s="810"/>
      <c r="AQ9" s="810"/>
      <c r="AR9" s="810"/>
      <c r="AS9" s="810"/>
      <c r="AT9" s="810"/>
      <c r="AU9" s="810"/>
      <c r="AV9" s="810"/>
      <c r="AW9" s="810"/>
      <c r="AX9" s="810"/>
      <c r="AY9" s="810"/>
      <c r="AZ9" s="810"/>
      <c r="BA9" s="810"/>
      <c r="BB9" s="810"/>
      <c r="BC9" s="810"/>
      <c r="BD9" s="810"/>
      <c r="BE9" s="810"/>
      <c r="BF9" s="810"/>
      <c r="BG9" s="810"/>
      <c r="BH9" s="810"/>
      <c r="BI9" s="810"/>
      <c r="BJ9" s="810"/>
      <c r="BK9" s="810"/>
      <c r="BL9" s="810"/>
      <c r="BM9" s="810"/>
      <c r="BN9" s="810"/>
      <c r="BO9" s="810"/>
      <c r="BP9" s="810"/>
      <c r="BQ9" s="810"/>
      <c r="BR9" s="810"/>
      <c r="BS9" s="810"/>
      <c r="BT9" s="810"/>
      <c r="BU9" s="810"/>
      <c r="BV9" s="810"/>
      <c r="BW9" s="810"/>
      <c r="BX9" s="810"/>
      <c r="BY9" s="810"/>
      <c r="BZ9" s="810"/>
      <c r="CA9" s="810"/>
      <c r="CB9" s="810"/>
      <c r="CC9" s="810"/>
      <c r="CD9" s="810"/>
      <c r="CE9" s="810"/>
      <c r="CF9" s="810"/>
      <c r="CG9" s="810"/>
      <c r="CH9" s="810"/>
      <c r="CI9" s="810"/>
      <c r="CJ9" s="810"/>
      <c r="CK9" s="810"/>
      <c r="CL9" s="810"/>
      <c r="CM9" s="810"/>
      <c r="CN9" s="810"/>
      <c r="CO9" s="810"/>
      <c r="CP9" s="810"/>
      <c r="CQ9" s="810"/>
      <c r="CR9" s="810"/>
      <c r="CS9" s="810"/>
      <c r="CT9" s="810"/>
      <c r="CU9" s="810"/>
      <c r="CV9" s="810"/>
      <c r="CW9" s="810"/>
      <c r="CX9" s="810"/>
    </row>
    <row r="10" spans="1:102" ht="6.75" customHeight="1"/>
    <row r="11" spans="1:102" ht="13.5">
      <c r="A11" s="811" t="s">
        <v>345</v>
      </c>
      <c r="B11" s="811"/>
      <c r="C11" s="81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811"/>
      <c r="AB11" s="811"/>
      <c r="AC11" s="811"/>
      <c r="AD11" s="811"/>
      <c r="AE11" s="811"/>
      <c r="AF11" s="811"/>
      <c r="AG11" s="811"/>
      <c r="AH11" s="811"/>
      <c r="AI11" s="811"/>
      <c r="AJ11" s="811"/>
      <c r="AK11" s="811"/>
      <c r="AL11" s="811"/>
      <c r="AM11" s="811"/>
      <c r="AN11" s="811"/>
      <c r="AO11" s="811"/>
      <c r="AP11" s="811"/>
      <c r="AQ11" s="811"/>
      <c r="AR11" s="811"/>
      <c r="AS11" s="811"/>
      <c r="AT11" s="811"/>
      <c r="AU11" s="811"/>
      <c r="AV11" s="811"/>
      <c r="AW11" s="811"/>
      <c r="AX11" s="811"/>
      <c r="AY11" s="811"/>
      <c r="AZ11" s="811"/>
      <c r="BA11" s="811"/>
      <c r="BB11" s="811"/>
      <c r="BC11" s="811"/>
      <c r="BD11" s="811"/>
      <c r="BE11" s="811"/>
      <c r="BF11" s="811"/>
      <c r="BG11" s="811"/>
      <c r="BH11" s="811"/>
      <c r="BI11" s="811"/>
      <c r="BJ11" s="811"/>
      <c r="BK11" s="811"/>
      <c r="BL11" s="811"/>
      <c r="BM11" s="811"/>
      <c r="BN11" s="811"/>
      <c r="BO11" s="811"/>
      <c r="BP11" s="811"/>
      <c r="BQ11" s="811"/>
      <c r="BR11" s="811"/>
      <c r="BS11" s="811"/>
      <c r="BT11" s="811"/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1"/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</row>
    <row r="12" spans="1:102" ht="6.75" customHeight="1"/>
    <row r="13" spans="1:102" ht="15.75" customHeight="1">
      <c r="A13" s="140" t="s">
        <v>792</v>
      </c>
    </row>
    <row r="14" spans="1:102" ht="2.25" customHeight="1"/>
    <row r="15" spans="1:102" ht="15.75" customHeight="1">
      <c r="D15" s="808" t="s">
        <v>336</v>
      </c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197"/>
      <c r="P15" s="789"/>
      <c r="Q15" s="790"/>
      <c r="R15" s="790"/>
      <c r="S15" s="790"/>
      <c r="T15" s="790"/>
      <c r="U15" s="790"/>
      <c r="V15" s="790"/>
      <c r="W15" s="790"/>
      <c r="X15" s="790"/>
      <c r="Y15" s="790"/>
      <c r="Z15" s="791"/>
      <c r="AA15" s="198"/>
      <c r="AB15" s="198"/>
      <c r="AC15" s="198"/>
      <c r="AD15" s="198"/>
      <c r="AE15" s="197"/>
      <c r="AF15" s="809" t="s">
        <v>337</v>
      </c>
      <c r="AG15" s="809"/>
      <c r="AH15" s="809"/>
      <c r="AI15" s="809"/>
      <c r="AJ15" s="809"/>
      <c r="AK15" s="809"/>
      <c r="AL15" s="809"/>
      <c r="AM15" s="809"/>
      <c r="AN15" s="809"/>
      <c r="AO15" s="809"/>
      <c r="AP15" s="809"/>
      <c r="AQ15" s="199"/>
      <c r="AR15" s="789"/>
      <c r="AS15" s="790"/>
      <c r="AT15" s="790"/>
      <c r="AU15" s="790"/>
      <c r="AV15" s="790"/>
      <c r="AW15" s="790"/>
      <c r="AX15" s="790"/>
      <c r="AY15" s="790"/>
      <c r="AZ15" s="790"/>
      <c r="BA15" s="790"/>
      <c r="BB15" s="791"/>
      <c r="BC15" s="197"/>
      <c r="BD15" s="197"/>
      <c r="BE15" s="197"/>
      <c r="BF15" s="197"/>
      <c r="BG15" s="197"/>
      <c r="BH15" s="809" t="s">
        <v>346</v>
      </c>
      <c r="BI15" s="809"/>
      <c r="BJ15" s="809"/>
      <c r="BK15" s="809"/>
      <c r="BL15" s="809"/>
      <c r="BM15" s="809"/>
      <c r="BN15" s="809"/>
      <c r="BO15" s="809"/>
      <c r="BP15" s="809"/>
      <c r="BQ15" s="809"/>
      <c r="BR15" s="809"/>
      <c r="BS15" s="199"/>
      <c r="BT15" s="789"/>
      <c r="BU15" s="790"/>
      <c r="BV15" s="790"/>
      <c r="BW15" s="790"/>
      <c r="BX15" s="790"/>
      <c r="BY15" s="790"/>
      <c r="BZ15" s="790"/>
      <c r="CA15" s="790"/>
      <c r="CB15" s="790"/>
      <c r="CC15" s="790"/>
      <c r="CD15" s="791"/>
      <c r="CE15" s="143"/>
      <c r="CF15" s="143"/>
      <c r="CG15" s="143"/>
      <c r="CH15" s="143"/>
      <c r="CI15" s="143"/>
    </row>
    <row r="16" spans="1:102" ht="6" customHeight="1"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</row>
    <row r="17" spans="1:103" ht="15.75" customHeight="1">
      <c r="A17" s="140" t="s">
        <v>682</v>
      </c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</row>
    <row r="18" spans="1:103" ht="2.25" customHeight="1"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</row>
    <row r="19" spans="1:103" ht="15.75" customHeight="1">
      <c r="D19" s="808" t="s">
        <v>336</v>
      </c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197"/>
      <c r="P19" s="789"/>
      <c r="Q19" s="790"/>
      <c r="R19" s="790"/>
      <c r="S19" s="790"/>
      <c r="T19" s="790"/>
      <c r="U19" s="790"/>
      <c r="V19" s="790"/>
      <c r="W19" s="790"/>
      <c r="X19" s="790"/>
      <c r="Y19" s="790"/>
      <c r="Z19" s="791"/>
      <c r="AA19" s="198"/>
      <c r="AB19" s="198"/>
      <c r="AC19" s="198"/>
      <c r="AD19" s="198"/>
      <c r="AE19" s="197"/>
      <c r="AF19" s="809" t="s">
        <v>337</v>
      </c>
      <c r="AG19" s="809"/>
      <c r="AH19" s="809"/>
      <c r="AI19" s="809"/>
      <c r="AJ19" s="809"/>
      <c r="AK19" s="809"/>
      <c r="AL19" s="809"/>
      <c r="AM19" s="809"/>
      <c r="AN19" s="809"/>
      <c r="AO19" s="809"/>
      <c r="AP19" s="809"/>
      <c r="AQ19" s="199"/>
      <c r="AR19" s="789"/>
      <c r="AS19" s="790"/>
      <c r="AT19" s="790"/>
      <c r="AU19" s="790"/>
      <c r="AV19" s="790"/>
      <c r="AW19" s="790"/>
      <c r="AX19" s="790"/>
      <c r="AY19" s="790"/>
      <c r="AZ19" s="790"/>
      <c r="BA19" s="790"/>
      <c r="BB19" s="791"/>
      <c r="BC19" s="197"/>
      <c r="BD19" s="197"/>
      <c r="BE19" s="197"/>
      <c r="BF19" s="197"/>
      <c r="BG19" s="197"/>
      <c r="BH19" s="809" t="s">
        <v>346</v>
      </c>
      <c r="BI19" s="809"/>
      <c r="BJ19" s="809"/>
      <c r="BK19" s="809"/>
      <c r="BL19" s="809"/>
      <c r="BM19" s="809"/>
      <c r="BN19" s="809"/>
      <c r="BO19" s="809"/>
      <c r="BP19" s="809"/>
      <c r="BQ19" s="809"/>
      <c r="BR19" s="809"/>
      <c r="BS19" s="199"/>
      <c r="BT19" s="789"/>
      <c r="BU19" s="790"/>
      <c r="BV19" s="790"/>
      <c r="BW19" s="790"/>
      <c r="BX19" s="790"/>
      <c r="BY19" s="790"/>
      <c r="BZ19" s="790"/>
      <c r="CA19" s="790"/>
      <c r="CB19" s="790"/>
      <c r="CC19" s="790"/>
      <c r="CD19" s="791"/>
      <c r="CE19" s="143"/>
      <c r="CF19" s="143"/>
      <c r="CG19" s="143"/>
      <c r="CH19" s="143"/>
      <c r="CI19" s="143"/>
    </row>
    <row r="20" spans="1:103" ht="2.25" customHeight="1">
      <c r="BU20" s="145"/>
      <c r="CJ20" s="168"/>
    </row>
    <row r="21" spans="1:103">
      <c r="B21" s="146"/>
      <c r="C21" s="827" t="s">
        <v>481</v>
      </c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8" t="s">
        <v>480</v>
      </c>
      <c r="AE21" s="828"/>
      <c r="AF21" s="828"/>
      <c r="AG21" s="828"/>
      <c r="AH21" s="828"/>
      <c r="AI21" s="828"/>
      <c r="AJ21" s="828"/>
      <c r="AK21" s="828"/>
      <c r="AL21" s="828"/>
      <c r="AM21" s="828"/>
      <c r="AN21" s="828"/>
      <c r="AO21" s="828"/>
      <c r="AP21" s="828"/>
      <c r="AQ21" s="829" t="s">
        <v>482</v>
      </c>
      <c r="AR21" s="829"/>
      <c r="AS21" s="829"/>
      <c r="AT21" s="829"/>
      <c r="AU21" s="829"/>
      <c r="AV21" s="829"/>
      <c r="AW21" s="829"/>
      <c r="AX21" s="829"/>
      <c r="AY21" s="829"/>
      <c r="AZ21" s="829"/>
      <c r="BA21" s="829"/>
      <c r="BB21" s="829"/>
      <c r="BC21" s="829"/>
      <c r="BD21" s="829"/>
      <c r="BE21" s="829"/>
      <c r="BF21" s="829"/>
      <c r="BG21" s="829"/>
      <c r="BH21" s="829"/>
      <c r="BI21" s="829"/>
      <c r="BJ21" s="829"/>
      <c r="BK21" s="829"/>
      <c r="BL21" s="829"/>
      <c r="BM21" s="829"/>
      <c r="BN21" s="829"/>
      <c r="BO21" s="829"/>
      <c r="BP21" s="829"/>
      <c r="BQ21" s="829"/>
      <c r="BR21" s="829"/>
      <c r="BS21" s="829"/>
      <c r="BT21" s="829"/>
      <c r="BU21" s="829"/>
      <c r="BV21" s="829"/>
      <c r="BW21" s="829"/>
      <c r="BX21" s="829"/>
      <c r="BY21" s="829"/>
      <c r="BZ21" s="829"/>
      <c r="CA21" s="829"/>
      <c r="CB21" s="829"/>
      <c r="CC21" s="829"/>
      <c r="CD21" s="829"/>
      <c r="CE21" s="829"/>
      <c r="CF21" s="829"/>
      <c r="CG21" s="829"/>
      <c r="CH21" s="829"/>
      <c r="CI21" s="829"/>
      <c r="CJ21" s="829"/>
      <c r="CK21" s="829"/>
      <c r="CL21" s="829"/>
      <c r="CM21" s="829"/>
      <c r="CN21" s="829"/>
      <c r="CO21" s="829"/>
      <c r="CP21" s="829"/>
      <c r="CQ21" s="829"/>
      <c r="CR21" s="829"/>
      <c r="CS21" s="829"/>
      <c r="CT21" s="829"/>
      <c r="CU21" s="829"/>
      <c r="CV21" s="829"/>
      <c r="CW21" s="829"/>
      <c r="CX21" s="829"/>
      <c r="CY21" s="147"/>
    </row>
    <row r="22" spans="1:103">
      <c r="B22" s="148"/>
      <c r="C22" s="830" t="s">
        <v>483</v>
      </c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30"/>
      <c r="AD22" s="830"/>
      <c r="AE22" s="830"/>
      <c r="AF22" s="830"/>
      <c r="AG22" s="830"/>
      <c r="AH22" s="830"/>
      <c r="AI22" s="830"/>
      <c r="AJ22" s="830"/>
      <c r="AK22" s="830"/>
      <c r="AL22" s="830"/>
      <c r="AM22" s="830"/>
      <c r="AN22" s="830"/>
      <c r="AO22" s="830"/>
      <c r="AP22" s="830"/>
      <c r="AQ22" s="830"/>
      <c r="AR22" s="830"/>
      <c r="AS22" s="830"/>
      <c r="AT22" s="830"/>
      <c r="AU22" s="830"/>
      <c r="AV22" s="830"/>
      <c r="AW22" s="830"/>
      <c r="AX22" s="830"/>
      <c r="AY22" s="830"/>
      <c r="AZ22" s="830"/>
      <c r="BA22" s="830"/>
      <c r="BB22" s="830"/>
      <c r="BC22" s="830"/>
      <c r="BD22" s="830"/>
      <c r="BE22" s="830"/>
      <c r="BF22" s="830"/>
      <c r="BG22" s="830"/>
      <c r="BH22" s="830"/>
      <c r="BI22" s="830"/>
      <c r="BJ22" s="830"/>
      <c r="BK22" s="830"/>
      <c r="BL22" s="830"/>
      <c r="BM22" s="830"/>
      <c r="BN22" s="830"/>
      <c r="BO22" s="830"/>
      <c r="BP22" s="830"/>
      <c r="BQ22" s="830"/>
      <c r="BR22" s="830"/>
      <c r="BS22" s="830"/>
      <c r="BT22" s="830"/>
      <c r="BU22" s="830"/>
      <c r="BV22" s="830"/>
      <c r="BW22" s="830"/>
      <c r="BX22" s="830"/>
      <c r="BY22" s="830"/>
      <c r="BZ22" s="830"/>
      <c r="CA22" s="830"/>
      <c r="CB22" s="830"/>
      <c r="CC22" s="830"/>
      <c r="CD22" s="830"/>
      <c r="CE22" s="830"/>
      <c r="CF22" s="830"/>
      <c r="CG22" s="830"/>
      <c r="CH22" s="830"/>
      <c r="CI22" s="830"/>
      <c r="CJ22" s="830"/>
      <c r="CK22" s="830"/>
      <c r="CL22" s="830"/>
      <c r="CM22" s="830"/>
      <c r="CN22" s="830"/>
      <c r="CO22" s="830"/>
      <c r="CP22" s="830"/>
      <c r="CQ22" s="830"/>
      <c r="CR22" s="830"/>
      <c r="CS22" s="830"/>
      <c r="CT22" s="830"/>
      <c r="CU22" s="830"/>
      <c r="CV22" s="830"/>
      <c r="CW22" s="830"/>
      <c r="CX22" s="830"/>
    </row>
    <row r="23" spans="1:103" ht="3" customHeight="1">
      <c r="C23" s="149"/>
    </row>
    <row r="24" spans="1:103" ht="15.75" customHeight="1">
      <c r="A24" s="240" t="s">
        <v>793</v>
      </c>
      <c r="BO24" s="786"/>
      <c r="BP24" s="787"/>
      <c r="BQ24" s="787"/>
      <c r="BR24" s="787"/>
      <c r="BS24" s="787"/>
      <c r="BT24" s="787"/>
      <c r="BU24" s="787"/>
      <c r="BV24" s="787"/>
      <c r="BW24" s="787"/>
      <c r="BX24" s="787"/>
      <c r="BY24" s="787"/>
      <c r="BZ24" s="787"/>
      <c r="CA24" s="787"/>
      <c r="CB24" s="787"/>
      <c r="CC24" s="787"/>
      <c r="CD24" s="834"/>
      <c r="CE24" s="196"/>
    </row>
    <row r="25" spans="1:103" ht="6" customHeight="1"/>
    <row r="26" spans="1:103" ht="15.75" customHeight="1">
      <c r="A26" s="812" t="s">
        <v>694</v>
      </c>
      <c r="B26" s="812"/>
      <c r="C26" s="812"/>
      <c r="D26" s="812"/>
      <c r="E26" s="812"/>
      <c r="F26" s="812"/>
      <c r="G26" s="812"/>
      <c r="H26" s="812"/>
      <c r="I26" s="812"/>
      <c r="J26" s="812"/>
      <c r="K26" s="812"/>
      <c r="L26" s="157" t="str">
        <f>IF(U28="無し","","（受任者を設置する場合は②以降も入力して下さい。）")</f>
        <v>（受任者を設置する場合は②以降も入力して下さい。）</v>
      </c>
    </row>
    <row r="27" spans="1:103" ht="2.25" customHeight="1"/>
    <row r="28" spans="1:103" s="197" customFormat="1" ht="15.75" customHeight="1">
      <c r="A28" s="770" t="s">
        <v>683</v>
      </c>
      <c r="B28" s="770"/>
      <c r="C28" s="770"/>
      <c r="D28" s="770"/>
      <c r="E28" s="785" t="s">
        <v>461</v>
      </c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6"/>
      <c r="V28" s="787"/>
      <c r="W28" s="787"/>
      <c r="X28" s="787"/>
      <c r="Y28" s="787"/>
      <c r="Z28" s="787"/>
      <c r="AA28" s="202"/>
      <c r="AB28" s="153"/>
      <c r="AC28" s="153"/>
      <c r="AD28" s="153"/>
      <c r="AE28" s="153"/>
      <c r="AF28" s="153"/>
    </row>
    <row r="29" spans="1:103" ht="3" customHeight="1"/>
    <row r="30" spans="1:103" ht="12" customHeight="1">
      <c r="A30" s="241"/>
      <c r="B30" s="241"/>
      <c r="C30" s="816" t="str">
        <f>IF(U28="無し","","　下記の者を代理人と定め、入札、見積、契約締結、契約金、保証金及び前払金の請求及び受領、復代理人の選定に関する件の一切の権限を委任します。")</f>
        <v>　下記の者を代理人と定め、入札、見積、契約締結、契約金、保証金及び前払金の請求及び受領、復代理人の選定に関する件の一切の権限を委任します。</v>
      </c>
      <c r="D30" s="816"/>
      <c r="E30" s="816"/>
      <c r="F30" s="816"/>
      <c r="G30" s="816"/>
      <c r="H30" s="816"/>
      <c r="I30" s="816"/>
      <c r="J30" s="816"/>
      <c r="K30" s="816"/>
      <c r="L30" s="816"/>
      <c r="M30" s="816"/>
      <c r="N30" s="816"/>
      <c r="O30" s="816"/>
      <c r="P30" s="816"/>
      <c r="Q30" s="816"/>
      <c r="R30" s="816"/>
      <c r="S30" s="816"/>
      <c r="T30" s="816"/>
      <c r="U30" s="816"/>
      <c r="V30" s="816"/>
      <c r="W30" s="816"/>
      <c r="X30" s="816"/>
      <c r="Y30" s="816"/>
      <c r="Z30" s="816"/>
      <c r="AA30" s="816"/>
      <c r="AB30" s="816"/>
      <c r="AC30" s="816"/>
      <c r="AD30" s="816"/>
      <c r="AE30" s="816"/>
      <c r="AF30" s="816"/>
      <c r="AG30" s="816"/>
      <c r="AH30" s="816"/>
      <c r="AI30" s="816"/>
      <c r="AJ30" s="816"/>
      <c r="AK30" s="816"/>
      <c r="AL30" s="816"/>
      <c r="AM30" s="816"/>
      <c r="AN30" s="816"/>
      <c r="AO30" s="816"/>
      <c r="AP30" s="816"/>
      <c r="AQ30" s="816"/>
      <c r="AR30" s="816"/>
      <c r="AS30" s="816"/>
      <c r="AT30" s="816"/>
      <c r="AU30" s="816"/>
      <c r="AV30" s="816"/>
      <c r="AW30" s="816"/>
      <c r="AX30" s="816"/>
      <c r="AY30" s="816"/>
      <c r="AZ30" s="816"/>
      <c r="BA30" s="816"/>
      <c r="BB30" s="816"/>
      <c r="BC30" s="816"/>
      <c r="BD30" s="816"/>
      <c r="BE30" s="816"/>
      <c r="BF30" s="816"/>
      <c r="BG30" s="816"/>
      <c r="BH30" s="816"/>
      <c r="BI30" s="816"/>
      <c r="BJ30" s="816"/>
      <c r="BK30" s="816"/>
      <c r="BL30" s="816"/>
      <c r="BM30" s="816"/>
      <c r="BN30" s="816"/>
      <c r="BO30" s="816"/>
      <c r="BP30" s="816"/>
      <c r="BQ30" s="816"/>
      <c r="BR30" s="816"/>
      <c r="BS30" s="816"/>
      <c r="BT30" s="816"/>
      <c r="BU30" s="816"/>
      <c r="BV30" s="816"/>
      <c r="BW30" s="816"/>
      <c r="BX30" s="816"/>
      <c r="BY30" s="816"/>
      <c r="BZ30" s="816"/>
      <c r="CA30" s="816"/>
      <c r="CB30" s="816"/>
      <c r="CC30" s="816"/>
      <c r="CD30" s="816"/>
      <c r="CE30" s="816"/>
      <c r="CF30" s="816"/>
      <c r="CG30" s="816"/>
      <c r="CH30" s="816"/>
      <c r="CI30" s="816"/>
      <c r="CJ30" s="816"/>
      <c r="CK30" s="816"/>
      <c r="CL30" s="816"/>
      <c r="CM30" s="816"/>
      <c r="CN30" s="816"/>
      <c r="CO30" s="816"/>
      <c r="CP30" s="816"/>
      <c r="CQ30" s="816"/>
      <c r="CR30" s="816"/>
      <c r="CS30" s="816"/>
      <c r="CT30" s="816"/>
      <c r="CU30" s="816"/>
      <c r="CV30" s="816"/>
      <c r="CW30" s="816"/>
      <c r="CX30" s="816"/>
    </row>
    <row r="31" spans="1:103" ht="12" customHeight="1">
      <c r="A31" s="241"/>
      <c r="B31" s="241"/>
      <c r="C31" s="816"/>
      <c r="D31" s="816"/>
      <c r="E31" s="816"/>
      <c r="F31" s="816"/>
      <c r="G31" s="816"/>
      <c r="H31" s="816"/>
      <c r="I31" s="816"/>
      <c r="J31" s="816"/>
      <c r="K31" s="816"/>
      <c r="L31" s="816"/>
      <c r="M31" s="816"/>
      <c r="N31" s="816"/>
      <c r="O31" s="816"/>
      <c r="P31" s="816"/>
      <c r="Q31" s="816"/>
      <c r="R31" s="816"/>
      <c r="S31" s="816"/>
      <c r="T31" s="816"/>
      <c r="U31" s="816"/>
      <c r="V31" s="816"/>
      <c r="W31" s="816"/>
      <c r="X31" s="816"/>
      <c r="Y31" s="816"/>
      <c r="Z31" s="816"/>
      <c r="AA31" s="816"/>
      <c r="AB31" s="816"/>
      <c r="AC31" s="816"/>
      <c r="AD31" s="816"/>
      <c r="AE31" s="816"/>
      <c r="AF31" s="816"/>
      <c r="AG31" s="816"/>
      <c r="AH31" s="816"/>
      <c r="AI31" s="816"/>
      <c r="AJ31" s="816"/>
      <c r="AK31" s="816"/>
      <c r="AL31" s="816"/>
      <c r="AM31" s="816"/>
      <c r="AN31" s="816"/>
      <c r="AO31" s="816"/>
      <c r="AP31" s="816"/>
      <c r="AQ31" s="816"/>
      <c r="AR31" s="816"/>
      <c r="AS31" s="816"/>
      <c r="AT31" s="816"/>
      <c r="AU31" s="816"/>
      <c r="AV31" s="816"/>
      <c r="AW31" s="816"/>
      <c r="AX31" s="816"/>
      <c r="AY31" s="816"/>
      <c r="AZ31" s="816"/>
      <c r="BA31" s="816"/>
      <c r="BB31" s="816"/>
      <c r="BC31" s="816"/>
      <c r="BD31" s="816"/>
      <c r="BE31" s="816"/>
      <c r="BF31" s="816"/>
      <c r="BG31" s="816"/>
      <c r="BH31" s="816"/>
      <c r="BI31" s="816"/>
      <c r="BJ31" s="816"/>
      <c r="BK31" s="816"/>
      <c r="BL31" s="816"/>
      <c r="BM31" s="816"/>
      <c r="BN31" s="816"/>
      <c r="BO31" s="816"/>
      <c r="BP31" s="816"/>
      <c r="BQ31" s="816"/>
      <c r="BR31" s="816"/>
      <c r="BS31" s="816"/>
      <c r="BT31" s="816"/>
      <c r="BU31" s="816"/>
      <c r="BV31" s="816"/>
      <c r="BW31" s="816"/>
      <c r="BX31" s="816"/>
      <c r="BY31" s="816"/>
      <c r="BZ31" s="816"/>
      <c r="CA31" s="816"/>
      <c r="CB31" s="816"/>
      <c r="CC31" s="816"/>
      <c r="CD31" s="816"/>
      <c r="CE31" s="816"/>
      <c r="CF31" s="816"/>
      <c r="CG31" s="816"/>
      <c r="CH31" s="816"/>
      <c r="CI31" s="816"/>
      <c r="CJ31" s="816"/>
      <c r="CK31" s="816"/>
      <c r="CL31" s="816"/>
      <c r="CM31" s="816"/>
      <c r="CN31" s="816"/>
      <c r="CO31" s="816"/>
      <c r="CP31" s="816"/>
      <c r="CQ31" s="816"/>
      <c r="CR31" s="816"/>
      <c r="CS31" s="816"/>
      <c r="CT31" s="816"/>
      <c r="CU31" s="816"/>
      <c r="CV31" s="816"/>
      <c r="CW31" s="816"/>
      <c r="CX31" s="816"/>
    </row>
    <row r="32" spans="1:103" ht="3" customHeight="1"/>
    <row r="33" spans="1:104" s="197" customFormat="1" ht="15.75" customHeight="1">
      <c r="A33" s="793" t="str">
        <f>IF(U28="無し","","②")</f>
        <v>②</v>
      </c>
      <c r="B33" s="793"/>
      <c r="C33" s="793"/>
      <c r="D33" s="793"/>
      <c r="E33" s="785" t="str">
        <f>IF(U28="無し","","名称（支店名）")</f>
        <v>名称（支店名）</v>
      </c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9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0"/>
      <c r="AJ33" s="790"/>
      <c r="AK33" s="790"/>
      <c r="AL33" s="790"/>
      <c r="AM33" s="790"/>
      <c r="AN33" s="790"/>
      <c r="AO33" s="790"/>
      <c r="AP33" s="790"/>
      <c r="AQ33" s="790"/>
      <c r="AR33" s="790"/>
      <c r="AS33" s="790"/>
      <c r="AT33" s="791"/>
      <c r="AU33" s="223"/>
      <c r="AV33" s="793" t="str">
        <f>IF(U28="無し","","③")</f>
        <v>③</v>
      </c>
      <c r="AW33" s="793"/>
      <c r="AX33" s="793"/>
      <c r="AY33" s="793"/>
      <c r="AZ33" s="793"/>
      <c r="BA33" s="793"/>
      <c r="BB33" s="785" t="str">
        <f>IF(U28="無し","","郵便番号")</f>
        <v>郵便番号</v>
      </c>
      <c r="BC33" s="785"/>
      <c r="BD33" s="785"/>
      <c r="BE33" s="785"/>
      <c r="BF33" s="785"/>
      <c r="BG33" s="785"/>
      <c r="BH33" s="785"/>
      <c r="BI33" s="785"/>
      <c r="BJ33" s="785"/>
      <c r="BK33" s="785"/>
      <c r="BL33" s="785"/>
      <c r="BN33" s="794"/>
      <c r="BO33" s="704"/>
      <c r="BP33" s="704"/>
      <c r="BQ33" s="704"/>
      <c r="BR33" s="704"/>
      <c r="BS33" s="795"/>
      <c r="BT33" s="796" t="str">
        <f>IF(U28="無し","","-")</f>
        <v>-</v>
      </c>
      <c r="BU33" s="797"/>
      <c r="BV33" s="797"/>
      <c r="BW33" s="794"/>
      <c r="BX33" s="704"/>
      <c r="BY33" s="704"/>
      <c r="BZ33" s="704"/>
      <c r="CA33" s="704"/>
      <c r="CB33" s="704"/>
      <c r="CC33" s="704"/>
      <c r="CD33" s="795"/>
      <c r="CE33" s="203"/>
      <c r="CQ33" s="208"/>
      <c r="CR33" s="208"/>
      <c r="CS33" s="208"/>
      <c r="CT33" s="208"/>
      <c r="CU33" s="208"/>
      <c r="CV33" s="203"/>
      <c r="CW33" s="203"/>
      <c r="CX33" s="198"/>
      <c r="CY33" s="198"/>
    </row>
    <row r="34" spans="1:104" s="155" customFormat="1" ht="9.75" customHeight="1">
      <c r="A34" s="210"/>
      <c r="B34" s="210"/>
      <c r="C34" s="210"/>
      <c r="D34" s="210"/>
      <c r="U34" s="792" t="str">
        <f>IF(U28="無し","","都道府県")</f>
        <v>都道府県</v>
      </c>
      <c r="V34" s="792"/>
      <c r="W34" s="792"/>
      <c r="X34" s="792"/>
      <c r="Y34" s="792"/>
      <c r="Z34" s="792"/>
      <c r="AA34" s="792"/>
      <c r="AB34" s="792"/>
      <c r="AC34" s="792"/>
      <c r="AD34" s="792"/>
      <c r="AE34" s="792" t="str">
        <f>IF(U28="無し","","市区町村")</f>
        <v>市区町村</v>
      </c>
      <c r="AF34" s="792"/>
      <c r="AG34" s="792"/>
      <c r="AH34" s="792"/>
      <c r="AI34" s="792"/>
      <c r="AJ34" s="792"/>
      <c r="AK34" s="792"/>
      <c r="AL34" s="792"/>
      <c r="AM34" s="792"/>
      <c r="AN34" s="792"/>
      <c r="AO34" s="792"/>
      <c r="AP34" s="792"/>
      <c r="AQ34" s="792"/>
      <c r="AR34" s="792"/>
      <c r="AS34" s="792"/>
      <c r="AT34" s="792"/>
      <c r="AU34" s="798" t="str">
        <f>IF(U28="無し","","町名番地")</f>
        <v>町名番地</v>
      </c>
      <c r="AV34" s="798"/>
      <c r="AW34" s="798"/>
      <c r="AX34" s="798"/>
      <c r="AY34" s="798"/>
      <c r="AZ34" s="798"/>
      <c r="BA34" s="798"/>
      <c r="BB34" s="798"/>
      <c r="BC34" s="798"/>
      <c r="BD34" s="798"/>
      <c r="BE34" s="798"/>
      <c r="BF34" s="798"/>
      <c r="BG34" s="798"/>
      <c r="BH34" s="798"/>
      <c r="BI34" s="798"/>
      <c r="BJ34" s="798"/>
      <c r="BK34" s="798"/>
      <c r="BL34" s="798"/>
      <c r="BM34" s="798"/>
      <c r="BN34" s="798"/>
      <c r="BO34" s="798"/>
      <c r="BP34" s="798"/>
      <c r="BQ34" s="798"/>
      <c r="BR34" s="798"/>
      <c r="BS34" s="798"/>
      <c r="BT34" s="798"/>
      <c r="BU34" s="798"/>
      <c r="BV34" s="798"/>
      <c r="BW34" s="798"/>
      <c r="BX34" s="798"/>
      <c r="BY34" s="798"/>
      <c r="BZ34" s="798"/>
      <c r="CA34" s="798"/>
      <c r="CB34" s="798"/>
      <c r="CC34" s="798"/>
      <c r="CD34" s="798"/>
      <c r="CE34" s="798"/>
      <c r="CF34" s="798"/>
      <c r="CG34" s="798"/>
      <c r="CH34" s="798"/>
      <c r="CI34" s="798"/>
      <c r="CJ34" s="798"/>
      <c r="CK34" s="798"/>
      <c r="CL34" s="798"/>
      <c r="CM34" s="798"/>
      <c r="CN34" s="798"/>
      <c r="CO34" s="798"/>
      <c r="CP34" s="798"/>
      <c r="CQ34" s="798"/>
      <c r="CR34" s="798"/>
      <c r="CS34" s="798"/>
      <c r="CT34" s="798"/>
      <c r="CU34" s="798"/>
      <c r="CV34" s="151"/>
    </row>
    <row r="35" spans="1:104" s="197" customFormat="1" ht="15.75" customHeight="1">
      <c r="A35" s="793" t="str">
        <f>IF(U28="無し","","④")</f>
        <v>④</v>
      </c>
      <c r="B35" s="793"/>
      <c r="C35" s="793"/>
      <c r="D35" s="793"/>
      <c r="E35" s="785" t="str">
        <f>IF(U28="無し","","所在地")</f>
        <v>所在地</v>
      </c>
      <c r="F35" s="785"/>
      <c r="G35" s="785"/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9"/>
      <c r="V35" s="790"/>
      <c r="W35" s="790"/>
      <c r="X35" s="790"/>
      <c r="Y35" s="790"/>
      <c r="Z35" s="790"/>
      <c r="AA35" s="790"/>
      <c r="AB35" s="790"/>
      <c r="AC35" s="790"/>
      <c r="AD35" s="791"/>
      <c r="AE35" s="789"/>
      <c r="AF35" s="790"/>
      <c r="AG35" s="790"/>
      <c r="AH35" s="790"/>
      <c r="AI35" s="790"/>
      <c r="AJ35" s="790"/>
      <c r="AK35" s="790"/>
      <c r="AL35" s="790"/>
      <c r="AM35" s="790"/>
      <c r="AN35" s="790"/>
      <c r="AO35" s="790"/>
      <c r="AP35" s="790"/>
      <c r="AQ35" s="790"/>
      <c r="AR35" s="790"/>
      <c r="AS35" s="790"/>
      <c r="AT35" s="791"/>
      <c r="AU35" s="789"/>
      <c r="AV35" s="790"/>
      <c r="AW35" s="790"/>
      <c r="AX35" s="790"/>
      <c r="AY35" s="790"/>
      <c r="AZ35" s="790"/>
      <c r="BA35" s="790"/>
      <c r="BB35" s="790"/>
      <c r="BC35" s="790"/>
      <c r="BD35" s="790"/>
      <c r="BE35" s="790"/>
      <c r="BF35" s="790"/>
      <c r="BG35" s="790"/>
      <c r="BH35" s="790"/>
      <c r="BI35" s="790"/>
      <c r="BJ35" s="790"/>
      <c r="BK35" s="790"/>
      <c r="BL35" s="790"/>
      <c r="BM35" s="790"/>
      <c r="BN35" s="790"/>
      <c r="BO35" s="790"/>
      <c r="BP35" s="790"/>
      <c r="BQ35" s="790"/>
      <c r="BR35" s="790"/>
      <c r="BS35" s="790"/>
      <c r="BT35" s="790"/>
      <c r="BU35" s="790"/>
      <c r="BV35" s="790"/>
      <c r="BW35" s="790"/>
      <c r="BX35" s="790"/>
      <c r="BY35" s="790"/>
      <c r="BZ35" s="790"/>
      <c r="CA35" s="790"/>
      <c r="CB35" s="790"/>
      <c r="CC35" s="790"/>
      <c r="CD35" s="790"/>
      <c r="CE35" s="790"/>
      <c r="CF35" s="790"/>
      <c r="CG35" s="790"/>
      <c r="CH35" s="790"/>
      <c r="CI35" s="790"/>
      <c r="CJ35" s="790"/>
      <c r="CK35" s="790"/>
      <c r="CL35" s="790"/>
      <c r="CM35" s="790"/>
      <c r="CN35" s="790"/>
      <c r="CO35" s="790"/>
      <c r="CP35" s="790"/>
      <c r="CQ35" s="790"/>
      <c r="CR35" s="790"/>
      <c r="CS35" s="790"/>
      <c r="CT35" s="790"/>
      <c r="CU35" s="790"/>
      <c r="CV35" s="790"/>
      <c r="CW35" s="790"/>
      <c r="CX35" s="791"/>
      <c r="CY35" s="200"/>
      <c r="CZ35" s="200"/>
    </row>
    <row r="36" spans="1:104" ht="9.75" customHeight="1">
      <c r="A36" s="142"/>
      <c r="B36" s="142"/>
      <c r="C36" s="142"/>
      <c r="D36" s="142"/>
      <c r="U36" s="799" t="str">
        <f>IF(U28="無し","","役職")</f>
        <v>役職</v>
      </c>
      <c r="V36" s="799"/>
      <c r="W36" s="799"/>
      <c r="X36" s="799"/>
      <c r="Y36" s="799"/>
      <c r="Z36" s="799"/>
      <c r="AA36" s="799"/>
      <c r="AB36" s="799"/>
      <c r="AC36" s="799"/>
      <c r="AD36" s="799"/>
      <c r="AE36" s="799"/>
      <c r="AF36" s="799"/>
      <c r="AG36" s="799"/>
      <c r="AH36" s="799"/>
      <c r="AI36" s="799"/>
      <c r="AJ36" s="799"/>
      <c r="AK36" s="799"/>
      <c r="AL36" s="799"/>
      <c r="AM36" s="799"/>
      <c r="AN36" s="799"/>
      <c r="AO36" s="799"/>
      <c r="AP36" s="799"/>
      <c r="AQ36" s="145"/>
      <c r="AR36" s="788" t="str">
        <f>IF(U28="無し","","姓")</f>
        <v>姓</v>
      </c>
      <c r="AS36" s="788"/>
      <c r="AT36" s="788"/>
      <c r="AU36" s="788"/>
      <c r="AV36" s="788"/>
      <c r="AW36" s="788"/>
      <c r="AX36" s="788"/>
      <c r="AY36" s="788"/>
      <c r="AZ36" s="788"/>
      <c r="BA36" s="788"/>
      <c r="BB36" s="788"/>
      <c r="BC36" s="788"/>
      <c r="BD36" s="788"/>
      <c r="BE36" s="788"/>
      <c r="BF36" s="788"/>
      <c r="BG36" s="788"/>
      <c r="BH36" s="788" t="str">
        <f>IF(U28="無し","","名")</f>
        <v>名</v>
      </c>
      <c r="BI36" s="788"/>
      <c r="BJ36" s="788"/>
      <c r="BK36" s="788"/>
      <c r="BL36" s="788"/>
      <c r="BM36" s="788"/>
      <c r="BN36" s="788"/>
      <c r="BO36" s="788"/>
      <c r="BP36" s="788"/>
      <c r="BQ36" s="788"/>
      <c r="BR36" s="788"/>
      <c r="BS36" s="788"/>
      <c r="BT36" s="788"/>
      <c r="BU36" s="788"/>
      <c r="BV36" s="788"/>
      <c r="BW36" s="788"/>
    </row>
    <row r="37" spans="1:104" s="197" customFormat="1" ht="15.75" customHeight="1">
      <c r="A37" s="793" t="str">
        <f>IF(U28="無し","","⑤")</f>
        <v>⑤</v>
      </c>
      <c r="B37" s="793"/>
      <c r="C37" s="793"/>
      <c r="D37" s="793"/>
      <c r="E37" s="785" t="str">
        <f>IF(U28="無し","","代表者職氏名")</f>
        <v>代表者職氏名</v>
      </c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800"/>
      <c r="V37" s="801"/>
      <c r="W37" s="801"/>
      <c r="X37" s="801"/>
      <c r="Y37" s="801"/>
      <c r="Z37" s="801"/>
      <c r="AA37" s="801"/>
      <c r="AB37" s="801"/>
      <c r="AC37" s="801"/>
      <c r="AD37" s="801"/>
      <c r="AE37" s="801"/>
      <c r="AF37" s="801"/>
      <c r="AG37" s="801"/>
      <c r="AH37" s="801"/>
      <c r="AI37" s="801"/>
      <c r="AJ37" s="801"/>
      <c r="AK37" s="801"/>
      <c r="AL37" s="801"/>
      <c r="AM37" s="801"/>
      <c r="AN37" s="801"/>
      <c r="AO37" s="801"/>
      <c r="AP37" s="802"/>
      <c r="AQ37" s="224"/>
      <c r="AR37" s="800"/>
      <c r="AS37" s="801"/>
      <c r="AT37" s="801"/>
      <c r="AU37" s="801"/>
      <c r="AV37" s="801"/>
      <c r="AW37" s="801"/>
      <c r="AX37" s="801"/>
      <c r="AY37" s="801"/>
      <c r="AZ37" s="801"/>
      <c r="BA37" s="801"/>
      <c r="BB37" s="801"/>
      <c r="BC37" s="801"/>
      <c r="BD37" s="801"/>
      <c r="BE37" s="801"/>
      <c r="BF37" s="801"/>
      <c r="BG37" s="802"/>
      <c r="BH37" s="800"/>
      <c r="BI37" s="801"/>
      <c r="BJ37" s="801"/>
      <c r="BK37" s="801"/>
      <c r="BL37" s="801"/>
      <c r="BM37" s="801"/>
      <c r="BN37" s="801"/>
      <c r="BO37" s="801"/>
      <c r="BP37" s="801"/>
      <c r="BQ37" s="801"/>
      <c r="BR37" s="801"/>
      <c r="BS37" s="801"/>
      <c r="BT37" s="801"/>
      <c r="BU37" s="801"/>
      <c r="BV37" s="801"/>
      <c r="BW37" s="802"/>
    </row>
    <row r="38" spans="1:104" ht="9.75" customHeight="1">
      <c r="A38" s="142"/>
      <c r="B38" s="142"/>
      <c r="C38" s="142"/>
      <c r="D38" s="142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</row>
    <row r="39" spans="1:104" s="197" customFormat="1" ht="15.75" customHeight="1">
      <c r="A39" s="793" t="str">
        <f>IF(U28="無し","","⑥")</f>
        <v>⑥</v>
      </c>
      <c r="B39" s="793"/>
      <c r="C39" s="793"/>
      <c r="D39" s="793"/>
      <c r="E39" s="785" t="str">
        <f>IF(U28="無し","","電話番号")</f>
        <v>電話番号</v>
      </c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832"/>
      <c r="V39" s="832"/>
      <c r="W39" s="832"/>
      <c r="X39" s="832"/>
      <c r="Y39" s="832"/>
      <c r="Z39" s="832"/>
      <c r="AA39" s="832"/>
      <c r="AB39" s="832"/>
      <c r="AC39" s="832"/>
      <c r="AD39" s="832"/>
      <c r="AE39" s="832"/>
      <c r="AF39" s="832"/>
      <c r="AG39" s="796" t="str">
        <f>IF(U28="無し","","-")</f>
        <v>-</v>
      </c>
      <c r="AH39" s="797"/>
      <c r="AI39" s="797"/>
      <c r="AJ39" s="833"/>
      <c r="AK39" s="832"/>
      <c r="AL39" s="832"/>
      <c r="AM39" s="832"/>
      <c r="AN39" s="832"/>
      <c r="AO39" s="832"/>
      <c r="AP39" s="832"/>
      <c r="AQ39" s="832"/>
      <c r="AR39" s="832"/>
      <c r="AS39" s="832"/>
      <c r="AT39" s="832"/>
      <c r="AU39" s="832"/>
      <c r="AV39" s="832"/>
      <c r="AW39" s="832"/>
      <c r="AX39" s="832"/>
      <c r="AY39" s="832"/>
      <c r="AZ39" s="832"/>
      <c r="BA39" s="796" t="str">
        <f>IF(U28="無し","","-")</f>
        <v>-</v>
      </c>
      <c r="BB39" s="797"/>
      <c r="BC39" s="797"/>
      <c r="BD39" s="833"/>
      <c r="BE39" s="832"/>
      <c r="BF39" s="832"/>
      <c r="BG39" s="832"/>
      <c r="BH39" s="832"/>
      <c r="BI39" s="832"/>
      <c r="BJ39" s="832"/>
      <c r="BK39" s="832"/>
      <c r="BL39" s="832"/>
      <c r="BM39" s="832"/>
      <c r="BN39" s="832"/>
      <c r="BO39" s="832"/>
      <c r="BP39" s="832"/>
      <c r="BQ39" s="832"/>
      <c r="BR39" s="832"/>
      <c r="BS39" s="832"/>
      <c r="BT39" s="832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201"/>
      <c r="CS39" s="201"/>
      <c r="CT39" s="201"/>
    </row>
    <row r="40" spans="1:104" ht="6.75" customHeight="1"/>
    <row r="41" spans="1:104" ht="14.25">
      <c r="A41" s="240" t="s">
        <v>788</v>
      </c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F41" s="240" t="s">
        <v>789</v>
      </c>
      <c r="CA41" s="144"/>
      <c r="CB41" s="144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</row>
    <row r="42" spans="1:104" ht="24" customHeight="1">
      <c r="B42" s="242"/>
      <c r="C42" s="817" t="s">
        <v>485</v>
      </c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7"/>
      <c r="AC42" s="817"/>
      <c r="AD42" s="817"/>
      <c r="AE42" s="817"/>
      <c r="AF42" s="817"/>
      <c r="AG42" s="817"/>
      <c r="AH42" s="817"/>
      <c r="AI42" s="817"/>
      <c r="AJ42" s="817"/>
      <c r="AK42" s="817"/>
      <c r="AL42" s="817"/>
      <c r="AM42" s="817"/>
      <c r="AN42" s="817"/>
      <c r="AO42" s="817"/>
      <c r="AP42" s="817"/>
      <c r="AQ42" s="817"/>
      <c r="AR42" s="817"/>
      <c r="AS42" s="817"/>
      <c r="AT42" s="817"/>
      <c r="AU42" s="817"/>
      <c r="AV42" s="817"/>
      <c r="AW42" s="817"/>
      <c r="AX42" s="817"/>
      <c r="AY42" s="817"/>
      <c r="AZ42" s="817"/>
      <c r="BA42" s="817"/>
      <c r="BB42" s="817"/>
      <c r="BC42" s="817"/>
      <c r="BD42" s="817"/>
      <c r="BG42" s="846" t="s">
        <v>342</v>
      </c>
      <c r="BH42" s="846"/>
      <c r="BI42" s="846"/>
      <c r="BJ42" s="846"/>
      <c r="BK42" s="846"/>
      <c r="BL42" s="846"/>
      <c r="BM42" s="846"/>
      <c r="BN42" s="846"/>
      <c r="BO42" s="846"/>
      <c r="BP42" s="846"/>
      <c r="BQ42" s="846"/>
      <c r="BR42" s="846"/>
      <c r="BS42" s="846"/>
      <c r="BT42" s="846"/>
      <c r="BU42" s="846"/>
      <c r="BV42" s="846"/>
      <c r="BW42" s="846"/>
      <c r="BX42" s="846"/>
      <c r="BY42" s="846"/>
      <c r="BZ42" s="846"/>
      <c r="CA42" s="846"/>
      <c r="CB42" s="846"/>
      <c r="CC42" s="846"/>
      <c r="CD42" s="846"/>
      <c r="CE42" s="846"/>
      <c r="CF42" s="846"/>
      <c r="CG42" s="846"/>
      <c r="CH42" s="846"/>
      <c r="CI42" s="846"/>
      <c r="CJ42" s="846"/>
      <c r="CK42" s="846"/>
      <c r="CL42" s="846"/>
      <c r="CM42" s="846"/>
      <c r="CN42" s="846"/>
      <c r="CO42" s="846"/>
      <c r="CP42" s="846"/>
      <c r="CQ42" s="846"/>
      <c r="CR42" s="846"/>
      <c r="CS42" s="846"/>
      <c r="CT42" s="846"/>
      <c r="CU42" s="846"/>
      <c r="CV42" s="846"/>
      <c r="CW42" s="846"/>
      <c r="CX42" s="846"/>
    </row>
    <row r="43" spans="1:104" ht="2.25" customHeight="1"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</row>
    <row r="44" spans="1:104" s="155" customFormat="1" ht="9.75" customHeight="1">
      <c r="D44" s="768" t="s">
        <v>484</v>
      </c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768"/>
      <c r="AB44" s="768"/>
      <c r="AC44" s="768"/>
      <c r="AD44" s="156"/>
      <c r="AE44" s="768" t="s">
        <v>529</v>
      </c>
      <c r="AF44" s="768"/>
      <c r="AG44" s="768"/>
      <c r="AH44" s="768"/>
      <c r="AI44" s="768"/>
      <c r="AJ44" s="768"/>
      <c r="AK44" s="768"/>
      <c r="AL44" s="768"/>
      <c r="AM44" s="768"/>
      <c r="AN44" s="768"/>
      <c r="AO44" s="768"/>
      <c r="AP44" s="768"/>
      <c r="AQ44" s="768"/>
      <c r="AR44" s="768"/>
      <c r="AS44" s="768"/>
      <c r="AT44" s="768"/>
      <c r="AU44" s="768"/>
      <c r="AV44" s="768"/>
      <c r="AW44" s="768"/>
      <c r="AX44" s="768"/>
      <c r="AY44" s="768"/>
      <c r="AZ44" s="768"/>
      <c r="BA44" s="768"/>
      <c r="BB44" s="768"/>
      <c r="BC44" s="768"/>
      <c r="BD44" s="768"/>
      <c r="BG44" s="818" t="s">
        <v>687</v>
      </c>
      <c r="BH44" s="819"/>
      <c r="BI44" s="819"/>
      <c r="BJ44" s="819"/>
      <c r="BK44" s="819"/>
      <c r="BL44" s="819"/>
      <c r="BM44" s="819"/>
      <c r="BN44" s="819"/>
      <c r="BO44" s="819"/>
      <c r="BP44" s="819"/>
      <c r="BQ44" s="819"/>
      <c r="BR44" s="819"/>
      <c r="BS44" s="819"/>
      <c r="BT44" s="819"/>
      <c r="BU44" s="819"/>
      <c r="BV44" s="819"/>
      <c r="BW44" s="819"/>
      <c r="BX44" s="819"/>
      <c r="BY44" s="819"/>
      <c r="BZ44" s="819"/>
      <c r="CA44" s="819"/>
      <c r="CB44" s="819"/>
      <c r="CC44" s="819"/>
      <c r="CD44" s="819"/>
      <c r="CE44" s="819"/>
      <c r="CF44" s="819"/>
      <c r="CG44" s="819"/>
      <c r="CH44" s="819"/>
      <c r="CI44" s="819"/>
      <c r="CJ44" s="819"/>
      <c r="CK44" s="819"/>
      <c r="CL44" s="819"/>
      <c r="CM44" s="819"/>
      <c r="CN44" s="819"/>
      <c r="CO44" s="819"/>
      <c r="CP44" s="819"/>
      <c r="CQ44" s="819"/>
      <c r="CR44" s="819"/>
      <c r="CS44" s="819"/>
      <c r="CT44" s="819"/>
      <c r="CU44" s="819"/>
      <c r="CV44" s="819"/>
      <c r="CW44" s="819"/>
      <c r="CX44" s="820"/>
    </row>
    <row r="45" spans="1:104" ht="15.75" customHeight="1">
      <c r="A45" s="97"/>
      <c r="B45" s="97"/>
      <c r="D45" s="772"/>
      <c r="E45" s="773"/>
      <c r="F45" s="773"/>
      <c r="G45" s="773"/>
      <c r="H45" s="773"/>
      <c r="I45" s="773"/>
      <c r="J45" s="773"/>
      <c r="K45" s="773"/>
      <c r="L45" s="773"/>
      <c r="M45" s="773"/>
      <c r="N45" s="773"/>
      <c r="O45" s="773"/>
      <c r="P45" s="773"/>
      <c r="Q45" s="773"/>
      <c r="R45" s="773"/>
      <c r="S45" s="773"/>
      <c r="T45" s="773"/>
      <c r="U45" s="773"/>
      <c r="V45" s="773"/>
      <c r="W45" s="773"/>
      <c r="X45" s="773"/>
      <c r="Y45" s="773"/>
      <c r="Z45" s="773"/>
      <c r="AA45" s="773"/>
      <c r="AB45" s="773"/>
      <c r="AC45" s="774"/>
      <c r="AD45" s="143"/>
      <c r="AE45" s="772"/>
      <c r="AF45" s="773"/>
      <c r="AG45" s="773"/>
      <c r="AH45" s="773"/>
      <c r="AI45" s="773"/>
      <c r="AJ45" s="773"/>
      <c r="AK45" s="773"/>
      <c r="AL45" s="773"/>
      <c r="AM45" s="773"/>
      <c r="AN45" s="773"/>
      <c r="AO45" s="773"/>
      <c r="AP45" s="773"/>
      <c r="AQ45" s="773"/>
      <c r="AR45" s="773"/>
      <c r="AS45" s="773"/>
      <c r="AT45" s="773"/>
      <c r="AU45" s="773"/>
      <c r="AV45" s="773"/>
      <c r="AW45" s="773"/>
      <c r="AX45" s="773"/>
      <c r="AY45" s="773"/>
      <c r="AZ45" s="773"/>
      <c r="BA45" s="773"/>
      <c r="BB45" s="773"/>
      <c r="BC45" s="773"/>
      <c r="BD45" s="774"/>
      <c r="BG45" s="821"/>
      <c r="BH45" s="822"/>
      <c r="BI45" s="822"/>
      <c r="BJ45" s="822"/>
      <c r="BK45" s="822"/>
      <c r="BL45" s="822"/>
      <c r="BM45" s="822"/>
      <c r="BN45" s="822"/>
      <c r="BO45" s="822"/>
      <c r="BP45" s="822"/>
      <c r="BQ45" s="822"/>
      <c r="BR45" s="822"/>
      <c r="BS45" s="822"/>
      <c r="BT45" s="822"/>
      <c r="BU45" s="822"/>
      <c r="BV45" s="822"/>
      <c r="BW45" s="822"/>
      <c r="BX45" s="822"/>
      <c r="BY45" s="822"/>
      <c r="BZ45" s="822"/>
      <c r="CA45" s="822"/>
      <c r="CB45" s="822"/>
      <c r="CC45" s="822"/>
      <c r="CD45" s="822"/>
      <c r="CE45" s="822"/>
      <c r="CF45" s="822"/>
      <c r="CG45" s="822"/>
      <c r="CH45" s="822"/>
      <c r="CI45" s="822"/>
      <c r="CJ45" s="822"/>
      <c r="CK45" s="822"/>
      <c r="CL45" s="822"/>
      <c r="CM45" s="822"/>
      <c r="CN45" s="822"/>
      <c r="CO45" s="822"/>
      <c r="CP45" s="822"/>
      <c r="CQ45" s="822"/>
      <c r="CR45" s="822"/>
      <c r="CS45" s="822"/>
      <c r="CT45" s="822"/>
      <c r="CU45" s="822"/>
      <c r="CV45" s="822"/>
      <c r="CW45" s="822"/>
      <c r="CX45" s="823"/>
    </row>
    <row r="46" spans="1:104" s="155" customFormat="1" ht="9.75" customHeight="1">
      <c r="D46" s="831" t="s">
        <v>530</v>
      </c>
      <c r="E46" s="831"/>
      <c r="F46" s="831"/>
      <c r="G46" s="831"/>
      <c r="H46" s="831"/>
      <c r="I46" s="831"/>
      <c r="J46" s="831"/>
      <c r="K46" s="831"/>
      <c r="L46" s="831"/>
      <c r="M46" s="771"/>
      <c r="N46" s="771"/>
      <c r="O46" s="771"/>
      <c r="P46" s="771"/>
      <c r="Q46" s="771"/>
      <c r="R46" s="771"/>
      <c r="S46" s="771"/>
      <c r="T46" s="771"/>
      <c r="U46" s="771"/>
      <c r="V46" s="771"/>
      <c r="W46" s="771"/>
      <c r="X46" s="771"/>
      <c r="Y46" s="771"/>
      <c r="Z46" s="771"/>
      <c r="AA46" s="771"/>
      <c r="AB46" s="771"/>
      <c r="AC46" s="771"/>
      <c r="AE46" s="831" t="s">
        <v>798</v>
      </c>
      <c r="AF46" s="831"/>
      <c r="AG46" s="831"/>
      <c r="AH46" s="831"/>
      <c r="AI46" s="831"/>
      <c r="AJ46" s="831"/>
      <c r="AK46" s="831"/>
      <c r="AL46" s="831"/>
      <c r="AM46" s="831"/>
      <c r="AN46" s="831"/>
      <c r="AO46" s="831"/>
      <c r="AP46" s="831"/>
      <c r="AQ46" s="831"/>
      <c r="AR46" s="831"/>
      <c r="AS46" s="831"/>
      <c r="AT46" s="831"/>
      <c r="AU46" s="831"/>
      <c r="AV46" s="831"/>
      <c r="AW46" s="158"/>
      <c r="BD46" s="158"/>
      <c r="BG46" s="821"/>
      <c r="BH46" s="822"/>
      <c r="BI46" s="822"/>
      <c r="BJ46" s="822"/>
      <c r="BK46" s="822"/>
      <c r="BL46" s="822"/>
      <c r="BM46" s="822"/>
      <c r="BN46" s="822"/>
      <c r="BO46" s="822"/>
      <c r="BP46" s="822"/>
      <c r="BQ46" s="822"/>
      <c r="BR46" s="822"/>
      <c r="BS46" s="822"/>
      <c r="BT46" s="822"/>
      <c r="BU46" s="822"/>
      <c r="BV46" s="822"/>
      <c r="BW46" s="822"/>
      <c r="BX46" s="822"/>
      <c r="BY46" s="822"/>
      <c r="BZ46" s="822"/>
      <c r="CA46" s="822"/>
      <c r="CB46" s="822"/>
      <c r="CC46" s="822"/>
      <c r="CD46" s="822"/>
      <c r="CE46" s="822"/>
      <c r="CF46" s="822"/>
      <c r="CG46" s="822"/>
      <c r="CH46" s="822"/>
      <c r="CI46" s="822"/>
      <c r="CJ46" s="822"/>
      <c r="CK46" s="822"/>
      <c r="CL46" s="822"/>
      <c r="CM46" s="822"/>
      <c r="CN46" s="822"/>
      <c r="CO46" s="822"/>
      <c r="CP46" s="822"/>
      <c r="CQ46" s="822"/>
      <c r="CR46" s="822"/>
      <c r="CS46" s="822"/>
      <c r="CT46" s="822"/>
      <c r="CU46" s="822"/>
      <c r="CV46" s="822"/>
      <c r="CW46" s="822"/>
      <c r="CX46" s="823"/>
    </row>
    <row r="47" spans="1:104" ht="15.75" customHeight="1">
      <c r="A47" s="70"/>
      <c r="B47" s="70"/>
      <c r="C47" s="70"/>
      <c r="D47" s="769"/>
      <c r="E47" s="769"/>
      <c r="F47" s="769"/>
      <c r="G47" s="769"/>
      <c r="H47" s="769"/>
      <c r="I47" s="769"/>
      <c r="J47" s="769"/>
      <c r="K47" s="769"/>
      <c r="L47" s="769"/>
      <c r="M47" s="769"/>
      <c r="N47" s="769"/>
      <c r="O47" s="769"/>
      <c r="P47" s="769"/>
      <c r="Q47" s="769"/>
      <c r="R47" s="769"/>
      <c r="S47" s="769"/>
      <c r="T47" s="769"/>
      <c r="U47" s="181"/>
      <c r="V47" s="181"/>
      <c r="W47" s="181"/>
      <c r="X47" s="181"/>
      <c r="Y47" s="181"/>
      <c r="Z47" s="181"/>
      <c r="AA47" s="181"/>
      <c r="AB47" s="181" t="str">
        <f>IF(D47='（選択リスト）'!R5,")","")</f>
        <v/>
      </c>
      <c r="AC47" s="181"/>
      <c r="AE47" s="847"/>
      <c r="AF47" s="847"/>
      <c r="AG47" s="847"/>
      <c r="AH47" s="847"/>
      <c r="AI47" s="847"/>
      <c r="AJ47" s="847"/>
      <c r="AK47" s="847"/>
      <c r="AL47" s="847"/>
      <c r="AM47" s="847"/>
      <c r="AN47" s="847"/>
      <c r="AO47" s="847"/>
      <c r="AP47" s="847"/>
      <c r="AQ47" s="847"/>
      <c r="AR47" s="847"/>
      <c r="AS47" s="847"/>
      <c r="AT47" s="847"/>
      <c r="AU47" s="847"/>
      <c r="AV47" s="847"/>
      <c r="AY47" s="150"/>
      <c r="BG47" s="821"/>
      <c r="BH47" s="822"/>
      <c r="BI47" s="822"/>
      <c r="BJ47" s="822"/>
      <c r="BK47" s="822"/>
      <c r="BL47" s="822"/>
      <c r="BM47" s="822"/>
      <c r="BN47" s="822"/>
      <c r="BO47" s="822"/>
      <c r="BP47" s="822"/>
      <c r="BQ47" s="822"/>
      <c r="BR47" s="822"/>
      <c r="BS47" s="822"/>
      <c r="BT47" s="822"/>
      <c r="BU47" s="822"/>
      <c r="BV47" s="822"/>
      <c r="BW47" s="822"/>
      <c r="BX47" s="822"/>
      <c r="BY47" s="822"/>
      <c r="BZ47" s="822"/>
      <c r="CA47" s="822"/>
      <c r="CB47" s="822"/>
      <c r="CC47" s="822"/>
      <c r="CD47" s="822"/>
      <c r="CE47" s="822"/>
      <c r="CF47" s="822"/>
      <c r="CG47" s="822"/>
      <c r="CH47" s="822"/>
      <c r="CI47" s="822"/>
      <c r="CJ47" s="822"/>
      <c r="CK47" s="822"/>
      <c r="CL47" s="822"/>
      <c r="CM47" s="822"/>
      <c r="CN47" s="822"/>
      <c r="CO47" s="822"/>
      <c r="CP47" s="822"/>
      <c r="CQ47" s="822"/>
      <c r="CR47" s="822"/>
      <c r="CS47" s="822"/>
      <c r="CT47" s="822"/>
      <c r="CU47" s="822"/>
      <c r="CV47" s="822"/>
      <c r="CW47" s="822"/>
      <c r="CX47" s="823"/>
    </row>
    <row r="48" spans="1:104" s="155" customFormat="1" ht="9.75" customHeight="1">
      <c r="D48" s="151" t="s">
        <v>688</v>
      </c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821"/>
      <c r="BH48" s="822"/>
      <c r="BI48" s="822"/>
      <c r="BJ48" s="822"/>
      <c r="BK48" s="822"/>
      <c r="BL48" s="822"/>
      <c r="BM48" s="822"/>
      <c r="BN48" s="822"/>
      <c r="BO48" s="822"/>
      <c r="BP48" s="822"/>
      <c r="BQ48" s="822"/>
      <c r="BR48" s="822"/>
      <c r="BS48" s="822"/>
      <c r="BT48" s="822"/>
      <c r="BU48" s="822"/>
      <c r="BV48" s="822"/>
      <c r="BW48" s="822"/>
      <c r="BX48" s="822"/>
      <c r="BY48" s="822"/>
      <c r="BZ48" s="822"/>
      <c r="CA48" s="822"/>
      <c r="CB48" s="822"/>
      <c r="CC48" s="822"/>
      <c r="CD48" s="822"/>
      <c r="CE48" s="822"/>
      <c r="CF48" s="822"/>
      <c r="CG48" s="822"/>
      <c r="CH48" s="822"/>
      <c r="CI48" s="822"/>
      <c r="CJ48" s="822"/>
      <c r="CK48" s="822"/>
      <c r="CL48" s="822"/>
      <c r="CM48" s="822"/>
      <c r="CN48" s="822"/>
      <c r="CO48" s="822"/>
      <c r="CP48" s="822"/>
      <c r="CQ48" s="822"/>
      <c r="CR48" s="822"/>
      <c r="CS48" s="822"/>
      <c r="CT48" s="822"/>
      <c r="CU48" s="822"/>
      <c r="CV48" s="822"/>
      <c r="CW48" s="822"/>
      <c r="CX48" s="823"/>
    </row>
    <row r="49" spans="1:102" ht="15.75" customHeight="1">
      <c r="A49" s="70"/>
      <c r="B49" s="70"/>
      <c r="C49" s="70"/>
      <c r="D49" s="775"/>
      <c r="E49" s="776"/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6"/>
      <c r="AI49" s="776"/>
      <c r="AJ49" s="776"/>
      <c r="AK49" s="776"/>
      <c r="AL49" s="776"/>
      <c r="AM49" s="776"/>
      <c r="AN49" s="776"/>
      <c r="AO49" s="776"/>
      <c r="AP49" s="776"/>
      <c r="AQ49" s="776"/>
      <c r="AR49" s="776"/>
      <c r="AS49" s="776"/>
      <c r="AT49" s="776"/>
      <c r="AU49" s="776"/>
      <c r="AV49" s="776"/>
      <c r="AW49" s="776"/>
      <c r="AX49" s="776"/>
      <c r="AY49" s="776"/>
      <c r="AZ49" s="776"/>
      <c r="BA49" s="776"/>
      <c r="BB49" s="776"/>
      <c r="BC49" s="776"/>
      <c r="BD49" s="777"/>
      <c r="BG49" s="821"/>
      <c r="BH49" s="822"/>
      <c r="BI49" s="822"/>
      <c r="BJ49" s="822"/>
      <c r="BK49" s="822"/>
      <c r="BL49" s="822"/>
      <c r="BM49" s="822"/>
      <c r="BN49" s="822"/>
      <c r="BO49" s="822"/>
      <c r="BP49" s="822"/>
      <c r="BQ49" s="822"/>
      <c r="BR49" s="822"/>
      <c r="BS49" s="822"/>
      <c r="BT49" s="822"/>
      <c r="BU49" s="822"/>
      <c r="BV49" s="822"/>
      <c r="BW49" s="822"/>
      <c r="BX49" s="822"/>
      <c r="BY49" s="822"/>
      <c r="BZ49" s="822"/>
      <c r="CA49" s="822"/>
      <c r="CB49" s="822"/>
      <c r="CC49" s="822"/>
      <c r="CD49" s="822"/>
      <c r="CE49" s="822"/>
      <c r="CF49" s="822"/>
      <c r="CG49" s="822"/>
      <c r="CH49" s="822"/>
      <c r="CI49" s="822"/>
      <c r="CJ49" s="822"/>
      <c r="CK49" s="822"/>
      <c r="CL49" s="822"/>
      <c r="CM49" s="822"/>
      <c r="CN49" s="822"/>
      <c r="CO49" s="822"/>
      <c r="CP49" s="822"/>
      <c r="CQ49" s="822"/>
      <c r="CR49" s="822"/>
      <c r="CS49" s="822"/>
      <c r="CT49" s="822"/>
      <c r="CU49" s="822"/>
      <c r="CV49" s="822"/>
      <c r="CW49" s="822"/>
      <c r="CX49" s="823"/>
    </row>
    <row r="50" spans="1:102" ht="9.75" customHeight="1">
      <c r="D50" s="157" t="s">
        <v>689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821"/>
      <c r="BH50" s="822"/>
      <c r="BI50" s="822"/>
      <c r="BJ50" s="822"/>
      <c r="BK50" s="822"/>
      <c r="BL50" s="822"/>
      <c r="BM50" s="822"/>
      <c r="BN50" s="822"/>
      <c r="BO50" s="822"/>
      <c r="BP50" s="822"/>
      <c r="BQ50" s="822"/>
      <c r="BR50" s="822"/>
      <c r="BS50" s="822"/>
      <c r="BT50" s="822"/>
      <c r="BU50" s="822"/>
      <c r="BV50" s="822"/>
      <c r="BW50" s="822"/>
      <c r="BX50" s="822"/>
      <c r="BY50" s="822"/>
      <c r="BZ50" s="822"/>
      <c r="CA50" s="822"/>
      <c r="CB50" s="822"/>
      <c r="CC50" s="822"/>
      <c r="CD50" s="822"/>
      <c r="CE50" s="822"/>
      <c r="CF50" s="822"/>
      <c r="CG50" s="822"/>
      <c r="CH50" s="822"/>
      <c r="CI50" s="822"/>
      <c r="CJ50" s="822"/>
      <c r="CK50" s="822"/>
      <c r="CL50" s="822"/>
      <c r="CM50" s="822"/>
      <c r="CN50" s="822"/>
      <c r="CO50" s="822"/>
      <c r="CP50" s="822"/>
      <c r="CQ50" s="822"/>
      <c r="CR50" s="822"/>
      <c r="CS50" s="822"/>
      <c r="CT50" s="822"/>
      <c r="CU50" s="822"/>
      <c r="CV50" s="822"/>
      <c r="CW50" s="822"/>
      <c r="CX50" s="823"/>
    </row>
    <row r="51" spans="1:102" ht="15.75" customHeight="1">
      <c r="B51" s="70"/>
      <c r="C51" s="70"/>
      <c r="D51" s="772"/>
      <c r="E51" s="773"/>
      <c r="F51" s="773"/>
      <c r="G51" s="773"/>
      <c r="H51" s="773"/>
      <c r="I51" s="773"/>
      <c r="J51" s="773"/>
      <c r="K51" s="773"/>
      <c r="L51" s="773"/>
      <c r="M51" s="773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73"/>
      <c r="Y51" s="773"/>
      <c r="Z51" s="773"/>
      <c r="AA51" s="773"/>
      <c r="AB51" s="773"/>
      <c r="AC51" s="773"/>
      <c r="AD51" s="773"/>
      <c r="AE51" s="773"/>
      <c r="AF51" s="773"/>
      <c r="AG51" s="773"/>
      <c r="AH51" s="773"/>
      <c r="AI51" s="773"/>
      <c r="AJ51" s="773"/>
      <c r="AK51" s="773"/>
      <c r="AL51" s="773"/>
      <c r="AM51" s="773"/>
      <c r="AN51" s="773"/>
      <c r="AO51" s="773"/>
      <c r="AP51" s="773"/>
      <c r="AQ51" s="773"/>
      <c r="AR51" s="773"/>
      <c r="AS51" s="773"/>
      <c r="AT51" s="773"/>
      <c r="AU51" s="773"/>
      <c r="AV51" s="773"/>
      <c r="AW51" s="773"/>
      <c r="AX51" s="773"/>
      <c r="AY51" s="773"/>
      <c r="AZ51" s="773"/>
      <c r="BA51" s="773"/>
      <c r="BB51" s="773"/>
      <c r="BC51" s="773"/>
      <c r="BD51" s="774"/>
      <c r="BE51" s="144"/>
      <c r="BF51" s="144"/>
      <c r="BG51" s="824"/>
      <c r="BH51" s="825"/>
      <c r="BI51" s="825"/>
      <c r="BJ51" s="825"/>
      <c r="BK51" s="825"/>
      <c r="BL51" s="825"/>
      <c r="BM51" s="825"/>
      <c r="BN51" s="825"/>
      <c r="BO51" s="825"/>
      <c r="BP51" s="825"/>
      <c r="BQ51" s="825"/>
      <c r="BR51" s="825"/>
      <c r="BS51" s="825"/>
      <c r="BT51" s="825"/>
      <c r="BU51" s="825"/>
      <c r="BV51" s="825"/>
      <c r="BW51" s="825"/>
      <c r="BX51" s="825"/>
      <c r="BY51" s="825"/>
      <c r="BZ51" s="825"/>
      <c r="CA51" s="825"/>
      <c r="CB51" s="825"/>
      <c r="CC51" s="825"/>
      <c r="CD51" s="825"/>
      <c r="CE51" s="825"/>
      <c r="CF51" s="825"/>
      <c r="CG51" s="825"/>
      <c r="CH51" s="825"/>
      <c r="CI51" s="825"/>
      <c r="CJ51" s="825"/>
      <c r="CK51" s="825"/>
      <c r="CL51" s="825"/>
      <c r="CM51" s="825"/>
      <c r="CN51" s="825"/>
      <c r="CO51" s="825"/>
      <c r="CP51" s="825"/>
      <c r="CQ51" s="825"/>
      <c r="CR51" s="825"/>
      <c r="CS51" s="825"/>
      <c r="CT51" s="825"/>
      <c r="CU51" s="825"/>
      <c r="CV51" s="825"/>
      <c r="CW51" s="825"/>
      <c r="CX51" s="826"/>
    </row>
    <row r="52" spans="1:102" ht="6" customHeight="1">
      <c r="R52" s="144"/>
      <c r="S52" s="144"/>
      <c r="T52" s="144"/>
      <c r="U52" s="144"/>
      <c r="V52" s="144"/>
      <c r="W52" s="144"/>
      <c r="X52" s="144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43"/>
      <c r="BI52" s="14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E52" s="144"/>
      <c r="CF52" s="144"/>
      <c r="CG52" s="144"/>
      <c r="CH52" s="144"/>
      <c r="CI52" s="144"/>
      <c r="CJ52" s="144"/>
      <c r="CK52" s="144"/>
      <c r="CL52" s="150"/>
      <c r="CM52" s="150"/>
      <c r="CN52" s="150"/>
      <c r="CO52" s="150"/>
      <c r="CP52" s="150"/>
      <c r="CQ52" s="150"/>
      <c r="CR52" s="173"/>
      <c r="CS52" s="173"/>
      <c r="CT52" s="173"/>
      <c r="CU52" s="173"/>
      <c r="CV52" s="143"/>
      <c r="CW52" s="143"/>
      <c r="CX52" s="144"/>
    </row>
    <row r="53" spans="1:102" s="155" customFormat="1" ht="9.75" customHeight="1"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I53" s="157" t="s">
        <v>691</v>
      </c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6"/>
      <c r="AZ53" s="156"/>
      <c r="BA53" s="205"/>
      <c r="BB53" s="205"/>
      <c r="BC53" s="205"/>
      <c r="BG53" s="207" t="s">
        <v>692</v>
      </c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Z53" s="206"/>
    </row>
    <row r="54" spans="1:102" ht="15.75" customHeight="1">
      <c r="A54" s="240" t="s">
        <v>790</v>
      </c>
      <c r="B54" s="70"/>
      <c r="C54" s="70"/>
      <c r="D54" s="70"/>
      <c r="E54" s="70"/>
      <c r="F54" s="70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AI54" s="784"/>
      <c r="AJ54" s="552"/>
      <c r="AK54" s="552"/>
      <c r="AL54" s="552"/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2"/>
      <c r="AX54" s="552"/>
      <c r="AY54" s="782" t="s">
        <v>690</v>
      </c>
      <c r="AZ54" s="782"/>
      <c r="BA54" s="782"/>
      <c r="BB54" s="783"/>
      <c r="BG54" s="784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782" t="s">
        <v>690</v>
      </c>
      <c r="BX54" s="782"/>
      <c r="BY54" s="782"/>
      <c r="BZ54" s="783"/>
    </row>
    <row r="55" spans="1:102" ht="6" customHeight="1">
      <c r="A55" s="197"/>
      <c r="R55" s="144"/>
      <c r="S55" s="144"/>
      <c r="T55" s="144"/>
      <c r="U55" s="144"/>
      <c r="V55" s="144"/>
      <c r="W55" s="144"/>
      <c r="X55" s="144"/>
      <c r="Y55" s="150"/>
      <c r="Z55" s="150"/>
      <c r="AA55" s="150"/>
      <c r="AB55" s="150"/>
      <c r="AC55" s="150"/>
      <c r="AD55" s="150"/>
      <c r="AK55" s="150"/>
      <c r="AL55" s="150"/>
      <c r="AM55" s="150"/>
      <c r="AN55" s="150"/>
      <c r="AO55" s="150"/>
      <c r="AP55" s="150"/>
      <c r="AQ55" s="150"/>
      <c r="AR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4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44"/>
    </row>
    <row r="56" spans="1:102" s="155" customFormat="1" ht="9.75" customHeight="1">
      <c r="A56" s="19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AI56" s="157" t="s">
        <v>336</v>
      </c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8"/>
      <c r="AZ56" s="158"/>
      <c r="BA56" s="237"/>
      <c r="BB56" s="237"/>
      <c r="BC56" s="237"/>
      <c r="BD56" s="237"/>
      <c r="BG56" s="238" t="s">
        <v>337</v>
      </c>
      <c r="BI56" s="157"/>
      <c r="BJ56" s="15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157"/>
      <c r="BZ56" s="158"/>
      <c r="CE56" s="158" t="s">
        <v>460</v>
      </c>
      <c r="CF56" s="157"/>
      <c r="CG56" s="158"/>
      <c r="CH56" s="158"/>
      <c r="CI56" s="158"/>
      <c r="CJ56" s="239"/>
      <c r="CK56" s="239"/>
      <c r="CL56" s="239"/>
      <c r="CM56" s="239"/>
      <c r="CN56" s="239"/>
      <c r="CO56" s="239"/>
      <c r="CP56" s="237"/>
      <c r="CQ56" s="237"/>
      <c r="CR56" s="237"/>
      <c r="CS56" s="237"/>
      <c r="CT56" s="158"/>
      <c r="CU56" s="158"/>
      <c r="CV56" s="158"/>
    </row>
    <row r="57" spans="1:102" ht="15.75" customHeight="1">
      <c r="A57" s="240" t="s">
        <v>791</v>
      </c>
      <c r="B57" s="70"/>
      <c r="C57" s="70"/>
      <c r="D57" s="70"/>
      <c r="E57" s="70"/>
      <c r="F57" s="70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AI57" s="784"/>
      <c r="AJ57" s="552"/>
      <c r="AK57" s="552"/>
      <c r="AL57" s="552"/>
      <c r="AM57" s="552"/>
      <c r="AN57" s="552"/>
      <c r="AO57" s="552"/>
      <c r="AP57" s="552"/>
      <c r="AQ57" s="552"/>
      <c r="AR57" s="552"/>
      <c r="AS57" s="552"/>
      <c r="AT57" s="552"/>
      <c r="AU57" s="552"/>
      <c r="AV57" s="552"/>
      <c r="AW57" s="552"/>
      <c r="AX57" s="552"/>
      <c r="AY57" s="782" t="s">
        <v>690</v>
      </c>
      <c r="AZ57" s="782"/>
      <c r="BA57" s="782"/>
      <c r="BB57" s="783"/>
      <c r="BG57" s="784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  <c r="BT57" s="552"/>
      <c r="BU57" s="552"/>
      <c r="BV57" s="552"/>
      <c r="BW57" s="782" t="s">
        <v>690</v>
      </c>
      <c r="BX57" s="782"/>
      <c r="BY57" s="782"/>
      <c r="BZ57" s="783"/>
      <c r="CE57" s="784"/>
      <c r="CF57" s="552"/>
      <c r="CG57" s="552"/>
      <c r="CH57" s="552"/>
      <c r="CI57" s="552"/>
      <c r="CJ57" s="552"/>
      <c r="CK57" s="552"/>
      <c r="CL57" s="552"/>
      <c r="CM57" s="552"/>
      <c r="CN57" s="552"/>
      <c r="CO57" s="552"/>
      <c r="CP57" s="552"/>
      <c r="CQ57" s="552"/>
      <c r="CR57" s="552"/>
      <c r="CS57" s="552"/>
      <c r="CT57" s="552"/>
      <c r="CU57" s="782" t="s">
        <v>690</v>
      </c>
      <c r="CV57" s="782"/>
      <c r="CW57" s="782"/>
      <c r="CX57" s="783"/>
    </row>
    <row r="58" spans="1:102" ht="6" customHeight="1"/>
    <row r="59" spans="1:102" ht="15.75" customHeight="1">
      <c r="A59" s="152" t="s">
        <v>795</v>
      </c>
    </row>
    <row r="60" spans="1:102" s="147" customFormat="1" ht="9.75" customHeight="1">
      <c r="O60" s="157"/>
      <c r="Q60" s="778" t="s">
        <v>336</v>
      </c>
      <c r="R60" s="778"/>
      <c r="S60" s="778"/>
      <c r="T60" s="778"/>
      <c r="U60" s="778"/>
      <c r="V60" s="778"/>
      <c r="W60" s="778"/>
      <c r="X60" s="778"/>
      <c r="Y60" s="778"/>
      <c r="Z60" s="778"/>
      <c r="AA60" s="778"/>
      <c r="AB60" s="778"/>
      <c r="AC60" s="778"/>
      <c r="AD60" s="778"/>
      <c r="AE60" s="778"/>
      <c r="AF60" s="778"/>
      <c r="AG60" s="778"/>
      <c r="AH60" s="778"/>
      <c r="AI60" s="778"/>
      <c r="AJ60" s="778"/>
      <c r="AK60" s="778"/>
      <c r="AL60" s="778"/>
      <c r="AM60" s="778"/>
      <c r="AN60" s="778"/>
      <c r="AO60" s="778"/>
      <c r="AP60" s="778"/>
      <c r="AS60" s="157"/>
      <c r="AU60" s="778" t="s">
        <v>337</v>
      </c>
      <c r="AV60" s="778"/>
      <c r="AW60" s="778"/>
      <c r="AX60" s="778"/>
      <c r="AY60" s="778"/>
      <c r="AZ60" s="778"/>
      <c r="BA60" s="778"/>
      <c r="BB60" s="778"/>
      <c r="BC60" s="778"/>
      <c r="BD60" s="778"/>
      <c r="BE60" s="778"/>
      <c r="BF60" s="778"/>
      <c r="BG60" s="778"/>
      <c r="BH60" s="778"/>
      <c r="BI60" s="778"/>
      <c r="BJ60" s="778"/>
      <c r="BK60" s="778"/>
      <c r="BL60" s="778"/>
      <c r="BM60" s="778"/>
      <c r="BN60" s="778"/>
      <c r="BO60" s="778"/>
      <c r="BP60" s="778"/>
      <c r="BQ60" s="778"/>
      <c r="BR60" s="778"/>
      <c r="BS60" s="778"/>
      <c r="BT60" s="778"/>
      <c r="BV60" s="157"/>
      <c r="BY60" s="778" t="s">
        <v>460</v>
      </c>
      <c r="BZ60" s="778"/>
      <c r="CA60" s="778"/>
      <c r="CB60" s="778"/>
      <c r="CC60" s="778"/>
      <c r="CD60" s="778"/>
      <c r="CE60" s="778"/>
      <c r="CF60" s="778"/>
      <c r="CG60" s="778"/>
      <c r="CH60" s="778"/>
      <c r="CI60" s="778"/>
      <c r="CJ60" s="778"/>
      <c r="CK60" s="778"/>
      <c r="CL60" s="778"/>
      <c r="CM60" s="778"/>
      <c r="CN60" s="778"/>
      <c r="CO60" s="778"/>
      <c r="CP60" s="778"/>
      <c r="CQ60" s="778"/>
      <c r="CR60" s="778"/>
      <c r="CS60" s="778"/>
      <c r="CT60" s="778"/>
      <c r="CU60" s="778"/>
      <c r="CV60" s="778"/>
      <c r="CW60" s="778"/>
      <c r="CX60" s="778"/>
    </row>
    <row r="61" spans="1:102" ht="15.75" customHeight="1">
      <c r="A61" s="770" t="s">
        <v>683</v>
      </c>
      <c r="B61" s="770"/>
      <c r="C61" s="770"/>
      <c r="D61" s="770"/>
      <c r="E61" s="785" t="s">
        <v>456</v>
      </c>
      <c r="F61" s="785"/>
      <c r="G61" s="785"/>
      <c r="H61" s="785"/>
      <c r="I61" s="785"/>
      <c r="J61" s="785"/>
      <c r="K61" s="785"/>
      <c r="L61" s="785"/>
      <c r="M61" s="785"/>
      <c r="N61" s="785"/>
      <c r="O61" s="141"/>
      <c r="P61" s="154"/>
      <c r="Q61" s="772"/>
      <c r="R61" s="773"/>
      <c r="S61" s="773"/>
      <c r="T61" s="773"/>
      <c r="U61" s="773"/>
      <c r="V61" s="773"/>
      <c r="W61" s="773"/>
      <c r="X61" s="773"/>
      <c r="Y61" s="773"/>
      <c r="Z61" s="773"/>
      <c r="AA61" s="773"/>
      <c r="AB61" s="773"/>
      <c r="AC61" s="773"/>
      <c r="AD61" s="773"/>
      <c r="AE61" s="773"/>
      <c r="AF61" s="773"/>
      <c r="AG61" s="773"/>
      <c r="AH61" s="773"/>
      <c r="AI61" s="773"/>
      <c r="AJ61" s="773"/>
      <c r="AK61" s="773"/>
      <c r="AL61" s="773"/>
      <c r="AM61" s="773"/>
      <c r="AN61" s="773"/>
      <c r="AO61" s="773"/>
      <c r="AP61" s="774"/>
      <c r="AR61" s="209"/>
      <c r="AS61" s="145"/>
      <c r="AT61" s="145"/>
      <c r="AU61" s="772"/>
      <c r="AV61" s="773"/>
      <c r="AW61" s="773"/>
      <c r="AX61" s="773"/>
      <c r="AY61" s="773"/>
      <c r="AZ61" s="773"/>
      <c r="BA61" s="773"/>
      <c r="BB61" s="773"/>
      <c r="BC61" s="773"/>
      <c r="BD61" s="773"/>
      <c r="BE61" s="773"/>
      <c r="BF61" s="773"/>
      <c r="BG61" s="773"/>
      <c r="BH61" s="773"/>
      <c r="BI61" s="773"/>
      <c r="BJ61" s="773"/>
      <c r="BK61" s="773"/>
      <c r="BL61" s="773"/>
      <c r="BM61" s="773"/>
      <c r="BN61" s="773"/>
      <c r="BO61" s="773"/>
      <c r="BP61" s="773"/>
      <c r="BQ61" s="773"/>
      <c r="BR61" s="773"/>
      <c r="BS61" s="773"/>
      <c r="BT61" s="774"/>
      <c r="BV61" s="145"/>
      <c r="BW61" s="209"/>
      <c r="BX61" s="145"/>
      <c r="BY61" s="779"/>
      <c r="BZ61" s="780"/>
      <c r="CA61" s="780"/>
      <c r="CB61" s="780"/>
      <c r="CC61" s="780"/>
      <c r="CD61" s="780"/>
      <c r="CE61" s="780"/>
      <c r="CF61" s="780"/>
      <c r="CG61" s="780"/>
      <c r="CH61" s="780"/>
      <c r="CI61" s="780"/>
      <c r="CJ61" s="780"/>
      <c r="CK61" s="780"/>
      <c r="CL61" s="780"/>
      <c r="CM61" s="780"/>
      <c r="CN61" s="780"/>
      <c r="CO61" s="780"/>
      <c r="CP61" s="780"/>
      <c r="CQ61" s="780"/>
      <c r="CR61" s="780"/>
      <c r="CS61" s="780"/>
      <c r="CT61" s="780"/>
      <c r="CU61" s="780"/>
      <c r="CV61" s="780"/>
      <c r="CW61" s="780"/>
      <c r="CX61" s="781"/>
    </row>
    <row r="62" spans="1:102" ht="15.75" customHeight="1">
      <c r="A62" s="770" t="s">
        <v>684</v>
      </c>
      <c r="B62" s="770"/>
      <c r="C62" s="770"/>
      <c r="D62" s="770"/>
      <c r="E62" s="785" t="s">
        <v>457</v>
      </c>
      <c r="F62" s="785"/>
      <c r="G62" s="785"/>
      <c r="H62" s="785"/>
      <c r="I62" s="785"/>
      <c r="J62" s="785"/>
      <c r="K62" s="785"/>
      <c r="L62" s="785"/>
      <c r="M62" s="785"/>
      <c r="N62" s="785"/>
      <c r="O62" s="141"/>
      <c r="P62" s="154"/>
      <c r="Q62" s="772"/>
      <c r="R62" s="773"/>
      <c r="S62" s="773"/>
      <c r="T62" s="773"/>
      <c r="U62" s="773"/>
      <c r="V62" s="773"/>
      <c r="W62" s="773"/>
      <c r="X62" s="773"/>
      <c r="Y62" s="773"/>
      <c r="Z62" s="773"/>
      <c r="AA62" s="773"/>
      <c r="AB62" s="773"/>
      <c r="AC62" s="773"/>
      <c r="AD62" s="773"/>
      <c r="AE62" s="773"/>
      <c r="AF62" s="773"/>
      <c r="AG62" s="773"/>
      <c r="AH62" s="773"/>
      <c r="AI62" s="773"/>
      <c r="AJ62" s="773"/>
      <c r="AK62" s="773"/>
      <c r="AL62" s="773"/>
      <c r="AM62" s="773"/>
      <c r="AN62" s="773"/>
      <c r="AO62" s="773"/>
      <c r="AP62" s="774"/>
      <c r="AR62" s="209"/>
      <c r="AS62" s="145"/>
      <c r="AT62" s="145"/>
      <c r="AU62" s="772"/>
      <c r="AV62" s="773"/>
      <c r="AW62" s="773"/>
      <c r="AX62" s="773"/>
      <c r="AY62" s="773"/>
      <c r="AZ62" s="773"/>
      <c r="BA62" s="773"/>
      <c r="BB62" s="773"/>
      <c r="BC62" s="773"/>
      <c r="BD62" s="773"/>
      <c r="BE62" s="773"/>
      <c r="BF62" s="773"/>
      <c r="BG62" s="773"/>
      <c r="BH62" s="773"/>
      <c r="BI62" s="773"/>
      <c r="BJ62" s="773"/>
      <c r="BK62" s="773"/>
      <c r="BL62" s="773"/>
      <c r="BM62" s="773"/>
      <c r="BN62" s="773"/>
      <c r="BO62" s="773"/>
      <c r="BP62" s="773"/>
      <c r="BQ62" s="773"/>
      <c r="BR62" s="773"/>
      <c r="BS62" s="773"/>
      <c r="BT62" s="774"/>
      <c r="BV62" s="145"/>
      <c r="BW62" s="209"/>
      <c r="BX62" s="145"/>
      <c r="BY62" s="772"/>
      <c r="BZ62" s="773"/>
      <c r="CA62" s="773"/>
      <c r="CB62" s="773"/>
      <c r="CC62" s="773"/>
      <c r="CD62" s="773"/>
      <c r="CE62" s="773"/>
      <c r="CF62" s="773"/>
      <c r="CG62" s="773"/>
      <c r="CH62" s="773"/>
      <c r="CI62" s="773"/>
      <c r="CJ62" s="773"/>
      <c r="CK62" s="773"/>
      <c r="CL62" s="773"/>
      <c r="CM62" s="773"/>
      <c r="CN62" s="773"/>
      <c r="CO62" s="773"/>
      <c r="CP62" s="773"/>
      <c r="CQ62" s="773"/>
      <c r="CR62" s="773"/>
      <c r="CS62" s="773"/>
      <c r="CT62" s="773"/>
      <c r="CU62" s="773"/>
      <c r="CV62" s="773"/>
      <c r="CW62" s="773"/>
      <c r="CX62" s="774"/>
    </row>
    <row r="63" spans="1:102" ht="15.75" customHeight="1">
      <c r="A63" s="770" t="s">
        <v>685</v>
      </c>
      <c r="B63" s="770"/>
      <c r="C63" s="770"/>
      <c r="D63" s="770"/>
      <c r="E63" s="785" t="s">
        <v>458</v>
      </c>
      <c r="F63" s="785"/>
      <c r="G63" s="785"/>
      <c r="H63" s="785"/>
      <c r="I63" s="785"/>
      <c r="J63" s="785"/>
      <c r="K63" s="785"/>
      <c r="L63" s="785"/>
      <c r="M63" s="785"/>
      <c r="N63" s="785"/>
      <c r="O63" s="141"/>
      <c r="P63" s="154"/>
      <c r="Q63" s="772"/>
      <c r="R63" s="773"/>
      <c r="S63" s="773"/>
      <c r="T63" s="773"/>
      <c r="U63" s="773"/>
      <c r="V63" s="773"/>
      <c r="W63" s="773"/>
      <c r="X63" s="773"/>
      <c r="Y63" s="773"/>
      <c r="Z63" s="773"/>
      <c r="AA63" s="773"/>
      <c r="AB63" s="773"/>
      <c r="AC63" s="773"/>
      <c r="AD63" s="773"/>
      <c r="AE63" s="773"/>
      <c r="AF63" s="773"/>
      <c r="AG63" s="773"/>
      <c r="AH63" s="773"/>
      <c r="AI63" s="773"/>
      <c r="AJ63" s="773"/>
      <c r="AK63" s="773"/>
      <c r="AL63" s="773"/>
      <c r="AM63" s="773"/>
      <c r="AN63" s="773"/>
      <c r="AO63" s="773"/>
      <c r="AP63" s="774"/>
      <c r="AR63" s="209"/>
      <c r="AS63" s="145"/>
      <c r="AT63" s="145"/>
      <c r="AU63" s="772"/>
      <c r="AV63" s="773"/>
      <c r="AW63" s="773"/>
      <c r="AX63" s="773"/>
      <c r="AY63" s="773"/>
      <c r="AZ63" s="773"/>
      <c r="BA63" s="773"/>
      <c r="BB63" s="773"/>
      <c r="BC63" s="773"/>
      <c r="BD63" s="773"/>
      <c r="BE63" s="773"/>
      <c r="BF63" s="773"/>
      <c r="BG63" s="773"/>
      <c r="BH63" s="773"/>
      <c r="BI63" s="773"/>
      <c r="BJ63" s="773"/>
      <c r="BK63" s="773"/>
      <c r="BL63" s="773"/>
      <c r="BM63" s="773"/>
      <c r="BN63" s="773"/>
      <c r="BO63" s="773"/>
      <c r="BP63" s="773"/>
      <c r="BQ63" s="773"/>
      <c r="BR63" s="773"/>
      <c r="BS63" s="773"/>
      <c r="BT63" s="774"/>
      <c r="BV63" s="145"/>
      <c r="BW63" s="209"/>
      <c r="BX63" s="145"/>
      <c r="BY63" s="772"/>
      <c r="BZ63" s="773"/>
      <c r="CA63" s="773"/>
      <c r="CB63" s="773"/>
      <c r="CC63" s="773"/>
      <c r="CD63" s="773"/>
      <c r="CE63" s="773"/>
      <c r="CF63" s="773"/>
      <c r="CG63" s="773"/>
      <c r="CH63" s="773"/>
      <c r="CI63" s="773"/>
      <c r="CJ63" s="773"/>
      <c r="CK63" s="773"/>
      <c r="CL63" s="773"/>
      <c r="CM63" s="773"/>
      <c r="CN63" s="773"/>
      <c r="CO63" s="773"/>
      <c r="CP63" s="773"/>
      <c r="CQ63" s="773"/>
      <c r="CR63" s="773"/>
      <c r="CS63" s="773"/>
      <c r="CT63" s="773"/>
      <c r="CU63" s="773"/>
      <c r="CV63" s="773"/>
      <c r="CW63" s="773"/>
      <c r="CX63" s="774"/>
    </row>
    <row r="64" spans="1:102" ht="15.75" customHeight="1">
      <c r="A64" s="770" t="s">
        <v>686</v>
      </c>
      <c r="B64" s="770"/>
      <c r="C64" s="770"/>
      <c r="D64" s="770"/>
      <c r="E64" s="785" t="s">
        <v>459</v>
      </c>
      <c r="F64" s="785"/>
      <c r="G64" s="785"/>
      <c r="H64" s="785"/>
      <c r="I64" s="785"/>
      <c r="J64" s="785"/>
      <c r="K64" s="785"/>
      <c r="L64" s="785"/>
      <c r="M64" s="785"/>
      <c r="N64" s="785"/>
      <c r="O64" s="141"/>
      <c r="P64" s="154"/>
      <c r="Q64" s="772"/>
      <c r="R64" s="773"/>
      <c r="S64" s="773"/>
      <c r="T64" s="773"/>
      <c r="U64" s="773"/>
      <c r="V64" s="773"/>
      <c r="W64" s="773"/>
      <c r="X64" s="773"/>
      <c r="Y64" s="773"/>
      <c r="Z64" s="773"/>
      <c r="AA64" s="773"/>
      <c r="AB64" s="773"/>
      <c r="AC64" s="773"/>
      <c r="AD64" s="773"/>
      <c r="AE64" s="773"/>
      <c r="AF64" s="773"/>
      <c r="AG64" s="773"/>
      <c r="AH64" s="773"/>
      <c r="AI64" s="773"/>
      <c r="AJ64" s="773"/>
      <c r="AK64" s="773"/>
      <c r="AL64" s="773"/>
      <c r="AM64" s="773"/>
      <c r="AN64" s="773"/>
      <c r="AO64" s="773"/>
      <c r="AP64" s="774"/>
      <c r="AR64" s="209"/>
      <c r="AS64" s="145"/>
      <c r="AT64" s="145"/>
      <c r="AU64" s="772"/>
      <c r="AV64" s="773"/>
      <c r="AW64" s="773"/>
      <c r="AX64" s="773"/>
      <c r="AY64" s="773"/>
      <c r="AZ64" s="773"/>
      <c r="BA64" s="773"/>
      <c r="BB64" s="773"/>
      <c r="BC64" s="773"/>
      <c r="BD64" s="773"/>
      <c r="BE64" s="773"/>
      <c r="BF64" s="773"/>
      <c r="BG64" s="773"/>
      <c r="BH64" s="773"/>
      <c r="BI64" s="773"/>
      <c r="BJ64" s="773"/>
      <c r="BK64" s="773"/>
      <c r="BL64" s="773"/>
      <c r="BM64" s="773"/>
      <c r="BN64" s="773"/>
      <c r="BO64" s="773"/>
      <c r="BP64" s="773"/>
      <c r="BQ64" s="773"/>
      <c r="BR64" s="773"/>
      <c r="BS64" s="773"/>
      <c r="BT64" s="774"/>
      <c r="BV64" s="145"/>
      <c r="BW64" s="209"/>
      <c r="BX64" s="145"/>
      <c r="BY64" s="772"/>
      <c r="BZ64" s="773"/>
      <c r="CA64" s="773"/>
      <c r="CB64" s="773"/>
      <c r="CC64" s="773"/>
      <c r="CD64" s="773"/>
      <c r="CE64" s="773"/>
      <c r="CF64" s="773"/>
      <c r="CG64" s="773"/>
      <c r="CH64" s="773"/>
      <c r="CI64" s="773"/>
      <c r="CJ64" s="773"/>
      <c r="CK64" s="773"/>
      <c r="CL64" s="773"/>
      <c r="CM64" s="773"/>
      <c r="CN64" s="773"/>
      <c r="CO64" s="773"/>
      <c r="CP64" s="773"/>
      <c r="CQ64" s="773"/>
      <c r="CR64" s="773"/>
      <c r="CS64" s="773"/>
      <c r="CT64" s="773"/>
      <c r="CU64" s="773"/>
      <c r="CV64" s="773"/>
      <c r="CW64" s="773"/>
      <c r="CX64" s="774"/>
    </row>
    <row r="65" spans="1:157" ht="6" customHeight="1"/>
    <row r="66" spans="1:157" ht="15.75" customHeight="1">
      <c r="A66" s="152" t="s">
        <v>796</v>
      </c>
    </row>
    <row r="67" spans="1:157" ht="17.25" customHeight="1">
      <c r="C67" s="848"/>
      <c r="D67" s="849"/>
      <c r="E67" s="849"/>
      <c r="F67" s="849"/>
      <c r="G67" s="849"/>
      <c r="H67" s="849"/>
      <c r="I67" s="849"/>
      <c r="J67" s="849"/>
      <c r="K67" s="849"/>
      <c r="L67" s="849"/>
      <c r="M67" s="849"/>
      <c r="N67" s="849"/>
      <c r="O67" s="849"/>
      <c r="P67" s="849"/>
      <c r="Q67" s="849"/>
      <c r="R67" s="849"/>
      <c r="S67" s="849"/>
      <c r="T67" s="849"/>
      <c r="U67" s="849"/>
      <c r="V67" s="849"/>
      <c r="W67" s="849"/>
      <c r="X67" s="849"/>
      <c r="Y67" s="849"/>
      <c r="Z67" s="849"/>
      <c r="AA67" s="849"/>
      <c r="AB67" s="849"/>
      <c r="AC67" s="849"/>
      <c r="AD67" s="849"/>
      <c r="AE67" s="849"/>
      <c r="AF67" s="849"/>
      <c r="AG67" s="849"/>
      <c r="AH67" s="849"/>
      <c r="AI67" s="849"/>
      <c r="AJ67" s="849"/>
      <c r="AK67" s="849"/>
      <c r="AL67" s="849"/>
      <c r="AM67" s="849"/>
      <c r="AN67" s="849"/>
      <c r="AO67" s="849"/>
      <c r="AP67" s="849"/>
      <c r="AQ67" s="849"/>
      <c r="AR67" s="849"/>
      <c r="AS67" s="849"/>
      <c r="AT67" s="849"/>
      <c r="AU67" s="849"/>
      <c r="AV67" s="849"/>
      <c r="AW67" s="849"/>
      <c r="AX67" s="849"/>
      <c r="AY67" s="849"/>
      <c r="AZ67" s="849"/>
      <c r="BA67" s="849"/>
      <c r="BB67" s="849"/>
      <c r="BC67" s="849"/>
      <c r="BD67" s="849"/>
      <c r="BE67" s="849"/>
      <c r="BF67" s="849"/>
      <c r="BG67" s="849"/>
      <c r="BH67" s="849"/>
      <c r="BI67" s="849"/>
      <c r="BJ67" s="849"/>
      <c r="BK67" s="849"/>
      <c r="BL67" s="849"/>
      <c r="BM67" s="849"/>
      <c r="BN67" s="849"/>
      <c r="BO67" s="849"/>
      <c r="BP67" s="849"/>
      <c r="BQ67" s="849"/>
      <c r="BR67" s="849"/>
      <c r="BS67" s="849"/>
      <c r="BT67" s="849"/>
      <c r="BU67" s="849"/>
      <c r="BV67" s="849"/>
      <c r="BW67" s="849"/>
      <c r="BX67" s="849"/>
      <c r="BY67" s="849"/>
      <c r="BZ67" s="849"/>
      <c r="CA67" s="849"/>
      <c r="CB67" s="849"/>
      <c r="CC67" s="849"/>
      <c r="CD67" s="849"/>
      <c r="CE67" s="849"/>
      <c r="CF67" s="849"/>
      <c r="CG67" s="849"/>
      <c r="CH67" s="849"/>
      <c r="CI67" s="849"/>
      <c r="CJ67" s="849"/>
      <c r="CK67" s="849"/>
      <c r="CL67" s="849"/>
      <c r="CM67" s="849"/>
      <c r="CN67" s="849"/>
      <c r="CO67" s="849"/>
      <c r="CP67" s="849"/>
      <c r="CQ67" s="849"/>
      <c r="CR67" s="849"/>
      <c r="CS67" s="849"/>
      <c r="CT67" s="849"/>
      <c r="CU67" s="849"/>
      <c r="CV67" s="849"/>
      <c r="CW67" s="849"/>
      <c r="CX67" s="850"/>
      <c r="CZ67" s="844" t="str">
        <f>CONCATENATE("←　現在:　",LEN(C67),"　文字")</f>
        <v>←　現在:　0　文字</v>
      </c>
      <c r="DA67" s="844"/>
      <c r="DB67" s="844"/>
      <c r="DC67" s="844"/>
      <c r="DD67" s="844"/>
      <c r="DE67" s="844"/>
      <c r="DF67" s="844"/>
      <c r="DG67" s="844"/>
      <c r="DH67" s="844"/>
      <c r="DI67" s="844"/>
      <c r="DJ67" s="844"/>
      <c r="DK67" s="844"/>
      <c r="DL67" s="844"/>
      <c r="DM67" s="844"/>
      <c r="DN67" s="844"/>
      <c r="DO67" s="844"/>
      <c r="DP67" s="844"/>
      <c r="DQ67" s="844"/>
      <c r="DR67" s="844"/>
      <c r="DS67" s="844"/>
      <c r="DT67" s="844"/>
      <c r="DU67" s="844"/>
      <c r="DV67" s="844"/>
      <c r="DW67" s="844"/>
      <c r="DX67" s="844"/>
      <c r="DY67" s="844"/>
      <c r="DZ67" s="844"/>
      <c r="EA67" s="844"/>
      <c r="EB67" s="844"/>
      <c r="EC67" s="844"/>
      <c r="ED67" s="844"/>
      <c r="EE67" s="844"/>
      <c r="EF67" s="844"/>
      <c r="EG67" s="844"/>
      <c r="EH67" s="844"/>
      <c r="EI67" s="844"/>
      <c r="EJ67" s="844"/>
      <c r="EK67" s="844"/>
      <c r="EL67" s="844"/>
      <c r="EM67" s="844"/>
      <c r="EN67" s="844"/>
      <c r="EO67" s="844"/>
      <c r="EP67" s="844"/>
      <c r="EQ67" s="844"/>
      <c r="ER67" s="844"/>
      <c r="ES67" s="844"/>
      <c r="ET67" s="844"/>
      <c r="EU67" s="844"/>
      <c r="EV67" s="844"/>
      <c r="EW67" s="844"/>
      <c r="EX67" s="844"/>
      <c r="EY67" s="844"/>
      <c r="EZ67" s="844"/>
      <c r="FA67" s="844"/>
    </row>
    <row r="68" spans="1:157" ht="17.25" customHeight="1" thickBot="1">
      <c r="C68" s="851"/>
      <c r="D68" s="852"/>
      <c r="E68" s="852"/>
      <c r="F68" s="852"/>
      <c r="G68" s="852"/>
      <c r="H68" s="852"/>
      <c r="I68" s="852"/>
      <c r="J68" s="852"/>
      <c r="K68" s="852"/>
      <c r="L68" s="852"/>
      <c r="M68" s="852"/>
      <c r="N68" s="852"/>
      <c r="O68" s="852"/>
      <c r="P68" s="852"/>
      <c r="Q68" s="852"/>
      <c r="R68" s="852"/>
      <c r="S68" s="852"/>
      <c r="T68" s="852"/>
      <c r="U68" s="852"/>
      <c r="V68" s="852"/>
      <c r="W68" s="852"/>
      <c r="X68" s="852"/>
      <c r="Y68" s="852"/>
      <c r="Z68" s="852"/>
      <c r="AA68" s="852"/>
      <c r="AB68" s="852"/>
      <c r="AC68" s="852"/>
      <c r="AD68" s="852"/>
      <c r="AE68" s="852"/>
      <c r="AF68" s="852"/>
      <c r="AG68" s="852"/>
      <c r="AH68" s="852"/>
      <c r="AI68" s="852"/>
      <c r="AJ68" s="852"/>
      <c r="AK68" s="852"/>
      <c r="AL68" s="852"/>
      <c r="AM68" s="852"/>
      <c r="AN68" s="852"/>
      <c r="AO68" s="852"/>
      <c r="AP68" s="852"/>
      <c r="AQ68" s="852"/>
      <c r="AR68" s="852"/>
      <c r="AS68" s="852"/>
      <c r="AT68" s="852"/>
      <c r="AU68" s="852"/>
      <c r="AV68" s="852"/>
      <c r="AW68" s="852"/>
      <c r="AX68" s="852"/>
      <c r="AY68" s="852"/>
      <c r="AZ68" s="852"/>
      <c r="BA68" s="852"/>
      <c r="BB68" s="852"/>
      <c r="BC68" s="852"/>
      <c r="BD68" s="852"/>
      <c r="BE68" s="852"/>
      <c r="BF68" s="852"/>
      <c r="BG68" s="852"/>
      <c r="BH68" s="852"/>
      <c r="BI68" s="852"/>
      <c r="BJ68" s="852"/>
      <c r="BK68" s="852"/>
      <c r="BL68" s="852"/>
      <c r="BM68" s="852"/>
      <c r="BN68" s="852"/>
      <c r="BO68" s="852"/>
      <c r="BP68" s="852"/>
      <c r="BQ68" s="852"/>
      <c r="BR68" s="852"/>
      <c r="BS68" s="852"/>
      <c r="BT68" s="852"/>
      <c r="BU68" s="852"/>
      <c r="BV68" s="852"/>
      <c r="BW68" s="852"/>
      <c r="BX68" s="852"/>
      <c r="BY68" s="852"/>
      <c r="BZ68" s="852"/>
      <c r="CA68" s="852"/>
      <c r="CB68" s="852"/>
      <c r="CC68" s="852"/>
      <c r="CD68" s="852"/>
      <c r="CE68" s="852"/>
      <c r="CF68" s="852"/>
      <c r="CG68" s="852"/>
      <c r="CH68" s="852"/>
      <c r="CI68" s="852"/>
      <c r="CJ68" s="852"/>
      <c r="CK68" s="852"/>
      <c r="CL68" s="852"/>
      <c r="CM68" s="852"/>
      <c r="CN68" s="852"/>
      <c r="CO68" s="852"/>
      <c r="CP68" s="852"/>
      <c r="CQ68" s="852"/>
      <c r="CR68" s="852"/>
      <c r="CS68" s="852"/>
      <c r="CT68" s="852"/>
      <c r="CU68" s="852"/>
      <c r="CV68" s="852"/>
      <c r="CW68" s="852"/>
      <c r="CX68" s="853"/>
      <c r="CZ68" s="845"/>
      <c r="DA68" s="845"/>
      <c r="DB68" s="845"/>
      <c r="DC68" s="845"/>
      <c r="DD68" s="845"/>
      <c r="DE68" s="845"/>
      <c r="DF68" s="845"/>
      <c r="DG68" s="845"/>
      <c r="DH68" s="845"/>
      <c r="DI68" s="845"/>
      <c r="DJ68" s="845"/>
      <c r="DK68" s="845"/>
      <c r="DL68" s="845"/>
      <c r="DM68" s="845"/>
      <c r="DN68" s="845"/>
      <c r="DO68" s="845"/>
      <c r="DP68" s="845"/>
      <c r="DQ68" s="845"/>
      <c r="DR68" s="845"/>
      <c r="DS68" s="845"/>
      <c r="DT68" s="845"/>
      <c r="DU68" s="845"/>
      <c r="DV68" s="845"/>
      <c r="DW68" s="845"/>
      <c r="DX68" s="845"/>
      <c r="DY68" s="845"/>
      <c r="DZ68" s="845"/>
      <c r="EA68" s="845"/>
      <c r="EB68" s="845"/>
      <c r="EC68" s="845"/>
      <c r="ED68" s="845"/>
      <c r="EE68" s="845"/>
      <c r="EF68" s="845"/>
      <c r="EG68" s="845"/>
      <c r="EH68" s="845"/>
      <c r="EI68" s="845"/>
      <c r="EJ68" s="845"/>
      <c r="EK68" s="845"/>
      <c r="EL68" s="845"/>
      <c r="EM68" s="845"/>
      <c r="EN68" s="845"/>
      <c r="EO68" s="845"/>
      <c r="EP68" s="845"/>
      <c r="EQ68" s="845"/>
      <c r="ER68" s="845"/>
      <c r="ES68" s="845"/>
      <c r="ET68" s="845"/>
      <c r="EU68" s="845"/>
      <c r="EV68" s="845"/>
      <c r="EW68" s="845"/>
      <c r="EX68" s="845"/>
      <c r="EY68" s="845"/>
      <c r="EZ68" s="845"/>
      <c r="FA68" s="845"/>
    </row>
    <row r="69" spans="1:157" ht="17.25" customHeight="1" thickTop="1">
      <c r="C69" s="851"/>
      <c r="D69" s="852"/>
      <c r="E69" s="852"/>
      <c r="F69" s="852"/>
      <c r="G69" s="852"/>
      <c r="H69" s="852"/>
      <c r="I69" s="852"/>
      <c r="J69" s="852"/>
      <c r="K69" s="852"/>
      <c r="L69" s="852"/>
      <c r="M69" s="852"/>
      <c r="N69" s="852"/>
      <c r="O69" s="852"/>
      <c r="P69" s="852"/>
      <c r="Q69" s="852"/>
      <c r="R69" s="852"/>
      <c r="S69" s="852"/>
      <c r="T69" s="852"/>
      <c r="U69" s="852"/>
      <c r="V69" s="852"/>
      <c r="W69" s="852"/>
      <c r="X69" s="852"/>
      <c r="Y69" s="852"/>
      <c r="Z69" s="852"/>
      <c r="AA69" s="852"/>
      <c r="AB69" s="852"/>
      <c r="AC69" s="852"/>
      <c r="AD69" s="852"/>
      <c r="AE69" s="852"/>
      <c r="AF69" s="852"/>
      <c r="AG69" s="852"/>
      <c r="AH69" s="852"/>
      <c r="AI69" s="852"/>
      <c r="AJ69" s="852"/>
      <c r="AK69" s="852"/>
      <c r="AL69" s="852"/>
      <c r="AM69" s="852"/>
      <c r="AN69" s="852"/>
      <c r="AO69" s="852"/>
      <c r="AP69" s="852"/>
      <c r="AQ69" s="852"/>
      <c r="AR69" s="852"/>
      <c r="AS69" s="852"/>
      <c r="AT69" s="852"/>
      <c r="AU69" s="852"/>
      <c r="AV69" s="852"/>
      <c r="AW69" s="852"/>
      <c r="AX69" s="852"/>
      <c r="AY69" s="852"/>
      <c r="AZ69" s="852"/>
      <c r="BA69" s="852"/>
      <c r="BB69" s="852"/>
      <c r="BC69" s="852"/>
      <c r="BD69" s="852"/>
      <c r="BE69" s="852"/>
      <c r="BF69" s="852"/>
      <c r="BG69" s="852"/>
      <c r="BH69" s="852"/>
      <c r="BI69" s="852"/>
      <c r="BJ69" s="852"/>
      <c r="BK69" s="852"/>
      <c r="BL69" s="852"/>
      <c r="BM69" s="852"/>
      <c r="BN69" s="852"/>
      <c r="BO69" s="852"/>
      <c r="BP69" s="852"/>
      <c r="BQ69" s="852"/>
      <c r="BR69" s="852"/>
      <c r="BS69" s="852"/>
      <c r="BT69" s="852"/>
      <c r="BU69" s="852"/>
      <c r="BV69" s="852"/>
      <c r="BW69" s="852"/>
      <c r="BX69" s="852"/>
      <c r="BY69" s="852"/>
      <c r="BZ69" s="852"/>
      <c r="CA69" s="852"/>
      <c r="CB69" s="852"/>
      <c r="CC69" s="852"/>
      <c r="CD69" s="852"/>
      <c r="CE69" s="852"/>
      <c r="CF69" s="852"/>
      <c r="CG69" s="852"/>
      <c r="CH69" s="852"/>
      <c r="CI69" s="852"/>
      <c r="CJ69" s="852"/>
      <c r="CK69" s="852"/>
      <c r="CL69" s="852"/>
      <c r="CM69" s="852"/>
      <c r="CN69" s="852"/>
      <c r="CO69" s="852"/>
      <c r="CP69" s="852"/>
      <c r="CQ69" s="852"/>
      <c r="CR69" s="852"/>
      <c r="CS69" s="852"/>
      <c r="CT69" s="852"/>
      <c r="CU69" s="852"/>
      <c r="CV69" s="852"/>
      <c r="CW69" s="852"/>
      <c r="CX69" s="853"/>
      <c r="CZ69" s="835" t="str">
        <f>IF(LEN(C67)&gt;800,"←800文字以内で入力して下さい！！！！","")</f>
        <v/>
      </c>
      <c r="DA69" s="836"/>
      <c r="DB69" s="836"/>
      <c r="DC69" s="836"/>
      <c r="DD69" s="836"/>
      <c r="DE69" s="836"/>
      <c r="DF69" s="836"/>
      <c r="DG69" s="836"/>
      <c r="DH69" s="836"/>
      <c r="DI69" s="836"/>
      <c r="DJ69" s="836"/>
      <c r="DK69" s="836"/>
      <c r="DL69" s="836"/>
      <c r="DM69" s="836"/>
      <c r="DN69" s="836"/>
      <c r="DO69" s="836"/>
      <c r="DP69" s="836"/>
      <c r="DQ69" s="836"/>
      <c r="DR69" s="836"/>
      <c r="DS69" s="836"/>
      <c r="DT69" s="836"/>
      <c r="DU69" s="836"/>
      <c r="DV69" s="836"/>
      <c r="DW69" s="836"/>
      <c r="DX69" s="836"/>
      <c r="DY69" s="836"/>
      <c r="DZ69" s="836"/>
      <c r="EA69" s="836"/>
      <c r="EB69" s="836"/>
      <c r="EC69" s="836"/>
      <c r="ED69" s="836"/>
      <c r="EE69" s="836"/>
      <c r="EF69" s="836"/>
      <c r="EG69" s="836"/>
      <c r="EH69" s="836"/>
      <c r="EI69" s="836"/>
      <c r="EJ69" s="836"/>
      <c r="EK69" s="836"/>
      <c r="EL69" s="836"/>
      <c r="EM69" s="836"/>
      <c r="EN69" s="836"/>
      <c r="EO69" s="836"/>
      <c r="EP69" s="836"/>
      <c r="EQ69" s="836"/>
      <c r="ER69" s="836"/>
      <c r="ES69" s="836"/>
      <c r="ET69" s="836"/>
      <c r="EU69" s="836"/>
      <c r="EV69" s="836"/>
      <c r="EW69" s="836"/>
      <c r="EX69" s="836"/>
      <c r="EY69" s="836"/>
      <c r="EZ69" s="836"/>
      <c r="FA69" s="837"/>
    </row>
    <row r="70" spans="1:157" ht="17.25" customHeight="1">
      <c r="C70" s="851"/>
      <c r="D70" s="852"/>
      <c r="E70" s="852"/>
      <c r="F70" s="852"/>
      <c r="G70" s="852"/>
      <c r="H70" s="852"/>
      <c r="I70" s="852"/>
      <c r="J70" s="852"/>
      <c r="K70" s="852"/>
      <c r="L70" s="852"/>
      <c r="M70" s="852"/>
      <c r="N70" s="852"/>
      <c r="O70" s="852"/>
      <c r="P70" s="852"/>
      <c r="Q70" s="852"/>
      <c r="R70" s="852"/>
      <c r="S70" s="852"/>
      <c r="T70" s="852"/>
      <c r="U70" s="852"/>
      <c r="V70" s="852"/>
      <c r="W70" s="852"/>
      <c r="X70" s="852"/>
      <c r="Y70" s="852"/>
      <c r="Z70" s="852"/>
      <c r="AA70" s="852"/>
      <c r="AB70" s="852"/>
      <c r="AC70" s="852"/>
      <c r="AD70" s="852"/>
      <c r="AE70" s="852"/>
      <c r="AF70" s="852"/>
      <c r="AG70" s="852"/>
      <c r="AH70" s="852"/>
      <c r="AI70" s="852"/>
      <c r="AJ70" s="852"/>
      <c r="AK70" s="852"/>
      <c r="AL70" s="852"/>
      <c r="AM70" s="852"/>
      <c r="AN70" s="852"/>
      <c r="AO70" s="852"/>
      <c r="AP70" s="852"/>
      <c r="AQ70" s="852"/>
      <c r="AR70" s="852"/>
      <c r="AS70" s="852"/>
      <c r="AT70" s="852"/>
      <c r="AU70" s="852"/>
      <c r="AV70" s="852"/>
      <c r="AW70" s="852"/>
      <c r="AX70" s="852"/>
      <c r="AY70" s="852"/>
      <c r="AZ70" s="852"/>
      <c r="BA70" s="852"/>
      <c r="BB70" s="852"/>
      <c r="BC70" s="852"/>
      <c r="BD70" s="852"/>
      <c r="BE70" s="852"/>
      <c r="BF70" s="852"/>
      <c r="BG70" s="852"/>
      <c r="BH70" s="852"/>
      <c r="BI70" s="852"/>
      <c r="BJ70" s="852"/>
      <c r="BK70" s="852"/>
      <c r="BL70" s="852"/>
      <c r="BM70" s="852"/>
      <c r="BN70" s="852"/>
      <c r="BO70" s="852"/>
      <c r="BP70" s="852"/>
      <c r="BQ70" s="852"/>
      <c r="BR70" s="852"/>
      <c r="BS70" s="852"/>
      <c r="BT70" s="852"/>
      <c r="BU70" s="852"/>
      <c r="BV70" s="852"/>
      <c r="BW70" s="852"/>
      <c r="BX70" s="852"/>
      <c r="BY70" s="852"/>
      <c r="BZ70" s="852"/>
      <c r="CA70" s="852"/>
      <c r="CB70" s="852"/>
      <c r="CC70" s="852"/>
      <c r="CD70" s="852"/>
      <c r="CE70" s="852"/>
      <c r="CF70" s="852"/>
      <c r="CG70" s="852"/>
      <c r="CH70" s="852"/>
      <c r="CI70" s="852"/>
      <c r="CJ70" s="852"/>
      <c r="CK70" s="852"/>
      <c r="CL70" s="852"/>
      <c r="CM70" s="852"/>
      <c r="CN70" s="852"/>
      <c r="CO70" s="852"/>
      <c r="CP70" s="852"/>
      <c r="CQ70" s="852"/>
      <c r="CR70" s="852"/>
      <c r="CS70" s="852"/>
      <c r="CT70" s="852"/>
      <c r="CU70" s="852"/>
      <c r="CV70" s="852"/>
      <c r="CW70" s="852"/>
      <c r="CX70" s="853"/>
      <c r="CZ70" s="838"/>
      <c r="DA70" s="839"/>
      <c r="DB70" s="839"/>
      <c r="DC70" s="839"/>
      <c r="DD70" s="839"/>
      <c r="DE70" s="839"/>
      <c r="DF70" s="839"/>
      <c r="DG70" s="839"/>
      <c r="DH70" s="839"/>
      <c r="DI70" s="839"/>
      <c r="DJ70" s="839"/>
      <c r="DK70" s="839"/>
      <c r="DL70" s="839"/>
      <c r="DM70" s="839"/>
      <c r="DN70" s="839"/>
      <c r="DO70" s="839"/>
      <c r="DP70" s="839"/>
      <c r="DQ70" s="839"/>
      <c r="DR70" s="839"/>
      <c r="DS70" s="839"/>
      <c r="DT70" s="839"/>
      <c r="DU70" s="839"/>
      <c r="DV70" s="839"/>
      <c r="DW70" s="839"/>
      <c r="DX70" s="839"/>
      <c r="DY70" s="839"/>
      <c r="DZ70" s="839"/>
      <c r="EA70" s="839"/>
      <c r="EB70" s="839"/>
      <c r="EC70" s="839"/>
      <c r="ED70" s="839"/>
      <c r="EE70" s="839"/>
      <c r="EF70" s="839"/>
      <c r="EG70" s="839"/>
      <c r="EH70" s="839"/>
      <c r="EI70" s="839"/>
      <c r="EJ70" s="839"/>
      <c r="EK70" s="839"/>
      <c r="EL70" s="839"/>
      <c r="EM70" s="839"/>
      <c r="EN70" s="839"/>
      <c r="EO70" s="839"/>
      <c r="EP70" s="839"/>
      <c r="EQ70" s="839"/>
      <c r="ER70" s="839"/>
      <c r="ES70" s="839"/>
      <c r="ET70" s="839"/>
      <c r="EU70" s="839"/>
      <c r="EV70" s="839"/>
      <c r="EW70" s="839"/>
      <c r="EX70" s="839"/>
      <c r="EY70" s="839"/>
      <c r="EZ70" s="839"/>
      <c r="FA70" s="840"/>
    </row>
    <row r="71" spans="1:157" ht="17.25" customHeight="1">
      <c r="C71" s="851"/>
      <c r="D71" s="852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2"/>
      <c r="R71" s="852"/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C71" s="852"/>
      <c r="AD71" s="852"/>
      <c r="AE71" s="852"/>
      <c r="AF71" s="852"/>
      <c r="AG71" s="852"/>
      <c r="AH71" s="852"/>
      <c r="AI71" s="852"/>
      <c r="AJ71" s="852"/>
      <c r="AK71" s="852"/>
      <c r="AL71" s="852"/>
      <c r="AM71" s="852"/>
      <c r="AN71" s="852"/>
      <c r="AO71" s="852"/>
      <c r="AP71" s="852"/>
      <c r="AQ71" s="852"/>
      <c r="AR71" s="852"/>
      <c r="AS71" s="852"/>
      <c r="AT71" s="852"/>
      <c r="AU71" s="852"/>
      <c r="AV71" s="852"/>
      <c r="AW71" s="852"/>
      <c r="AX71" s="852"/>
      <c r="AY71" s="852"/>
      <c r="AZ71" s="852"/>
      <c r="BA71" s="852"/>
      <c r="BB71" s="852"/>
      <c r="BC71" s="852"/>
      <c r="BD71" s="852"/>
      <c r="BE71" s="852"/>
      <c r="BF71" s="852"/>
      <c r="BG71" s="852"/>
      <c r="BH71" s="852"/>
      <c r="BI71" s="852"/>
      <c r="BJ71" s="852"/>
      <c r="BK71" s="852"/>
      <c r="BL71" s="852"/>
      <c r="BM71" s="852"/>
      <c r="BN71" s="852"/>
      <c r="BO71" s="852"/>
      <c r="BP71" s="852"/>
      <c r="BQ71" s="852"/>
      <c r="BR71" s="852"/>
      <c r="BS71" s="852"/>
      <c r="BT71" s="852"/>
      <c r="BU71" s="852"/>
      <c r="BV71" s="852"/>
      <c r="BW71" s="852"/>
      <c r="BX71" s="852"/>
      <c r="BY71" s="852"/>
      <c r="BZ71" s="852"/>
      <c r="CA71" s="852"/>
      <c r="CB71" s="852"/>
      <c r="CC71" s="852"/>
      <c r="CD71" s="852"/>
      <c r="CE71" s="852"/>
      <c r="CF71" s="852"/>
      <c r="CG71" s="852"/>
      <c r="CH71" s="852"/>
      <c r="CI71" s="852"/>
      <c r="CJ71" s="852"/>
      <c r="CK71" s="852"/>
      <c r="CL71" s="852"/>
      <c r="CM71" s="852"/>
      <c r="CN71" s="852"/>
      <c r="CO71" s="852"/>
      <c r="CP71" s="852"/>
      <c r="CQ71" s="852"/>
      <c r="CR71" s="852"/>
      <c r="CS71" s="852"/>
      <c r="CT71" s="852"/>
      <c r="CU71" s="852"/>
      <c r="CV71" s="852"/>
      <c r="CW71" s="852"/>
      <c r="CX71" s="853"/>
      <c r="CZ71" s="838"/>
      <c r="DA71" s="839"/>
      <c r="DB71" s="839"/>
      <c r="DC71" s="839"/>
      <c r="DD71" s="839"/>
      <c r="DE71" s="839"/>
      <c r="DF71" s="839"/>
      <c r="DG71" s="839"/>
      <c r="DH71" s="839"/>
      <c r="DI71" s="839"/>
      <c r="DJ71" s="839"/>
      <c r="DK71" s="839"/>
      <c r="DL71" s="839"/>
      <c r="DM71" s="839"/>
      <c r="DN71" s="839"/>
      <c r="DO71" s="839"/>
      <c r="DP71" s="839"/>
      <c r="DQ71" s="839"/>
      <c r="DR71" s="839"/>
      <c r="DS71" s="839"/>
      <c r="DT71" s="839"/>
      <c r="DU71" s="839"/>
      <c r="DV71" s="839"/>
      <c r="DW71" s="839"/>
      <c r="DX71" s="839"/>
      <c r="DY71" s="839"/>
      <c r="DZ71" s="839"/>
      <c r="EA71" s="839"/>
      <c r="EB71" s="839"/>
      <c r="EC71" s="839"/>
      <c r="ED71" s="839"/>
      <c r="EE71" s="839"/>
      <c r="EF71" s="839"/>
      <c r="EG71" s="839"/>
      <c r="EH71" s="839"/>
      <c r="EI71" s="839"/>
      <c r="EJ71" s="839"/>
      <c r="EK71" s="839"/>
      <c r="EL71" s="839"/>
      <c r="EM71" s="839"/>
      <c r="EN71" s="839"/>
      <c r="EO71" s="839"/>
      <c r="EP71" s="839"/>
      <c r="EQ71" s="839"/>
      <c r="ER71" s="839"/>
      <c r="ES71" s="839"/>
      <c r="ET71" s="839"/>
      <c r="EU71" s="839"/>
      <c r="EV71" s="839"/>
      <c r="EW71" s="839"/>
      <c r="EX71" s="839"/>
      <c r="EY71" s="839"/>
      <c r="EZ71" s="839"/>
      <c r="FA71" s="840"/>
    </row>
    <row r="72" spans="1:157" ht="17.25" customHeight="1" thickBot="1">
      <c r="C72" s="851"/>
      <c r="D72" s="852"/>
      <c r="E72" s="852"/>
      <c r="F72" s="852"/>
      <c r="G72" s="852"/>
      <c r="H72" s="852"/>
      <c r="I72" s="852"/>
      <c r="J72" s="852"/>
      <c r="K72" s="852"/>
      <c r="L72" s="852"/>
      <c r="M72" s="852"/>
      <c r="N72" s="852"/>
      <c r="O72" s="852"/>
      <c r="P72" s="852"/>
      <c r="Q72" s="852"/>
      <c r="R72" s="852"/>
      <c r="S72" s="852"/>
      <c r="T72" s="852"/>
      <c r="U72" s="852"/>
      <c r="V72" s="852"/>
      <c r="W72" s="852"/>
      <c r="X72" s="852"/>
      <c r="Y72" s="852"/>
      <c r="Z72" s="852"/>
      <c r="AA72" s="852"/>
      <c r="AB72" s="852"/>
      <c r="AC72" s="852"/>
      <c r="AD72" s="852"/>
      <c r="AE72" s="852"/>
      <c r="AF72" s="852"/>
      <c r="AG72" s="852"/>
      <c r="AH72" s="852"/>
      <c r="AI72" s="852"/>
      <c r="AJ72" s="852"/>
      <c r="AK72" s="852"/>
      <c r="AL72" s="852"/>
      <c r="AM72" s="852"/>
      <c r="AN72" s="852"/>
      <c r="AO72" s="852"/>
      <c r="AP72" s="852"/>
      <c r="AQ72" s="852"/>
      <c r="AR72" s="852"/>
      <c r="AS72" s="852"/>
      <c r="AT72" s="852"/>
      <c r="AU72" s="852"/>
      <c r="AV72" s="852"/>
      <c r="AW72" s="852"/>
      <c r="AX72" s="852"/>
      <c r="AY72" s="852"/>
      <c r="AZ72" s="852"/>
      <c r="BA72" s="852"/>
      <c r="BB72" s="852"/>
      <c r="BC72" s="852"/>
      <c r="BD72" s="852"/>
      <c r="BE72" s="852"/>
      <c r="BF72" s="852"/>
      <c r="BG72" s="852"/>
      <c r="BH72" s="852"/>
      <c r="BI72" s="852"/>
      <c r="BJ72" s="852"/>
      <c r="BK72" s="852"/>
      <c r="BL72" s="852"/>
      <c r="BM72" s="852"/>
      <c r="BN72" s="852"/>
      <c r="BO72" s="852"/>
      <c r="BP72" s="852"/>
      <c r="BQ72" s="852"/>
      <c r="BR72" s="852"/>
      <c r="BS72" s="852"/>
      <c r="BT72" s="852"/>
      <c r="BU72" s="852"/>
      <c r="BV72" s="852"/>
      <c r="BW72" s="852"/>
      <c r="BX72" s="852"/>
      <c r="BY72" s="852"/>
      <c r="BZ72" s="852"/>
      <c r="CA72" s="852"/>
      <c r="CB72" s="852"/>
      <c r="CC72" s="852"/>
      <c r="CD72" s="852"/>
      <c r="CE72" s="852"/>
      <c r="CF72" s="852"/>
      <c r="CG72" s="852"/>
      <c r="CH72" s="852"/>
      <c r="CI72" s="852"/>
      <c r="CJ72" s="852"/>
      <c r="CK72" s="852"/>
      <c r="CL72" s="852"/>
      <c r="CM72" s="852"/>
      <c r="CN72" s="852"/>
      <c r="CO72" s="852"/>
      <c r="CP72" s="852"/>
      <c r="CQ72" s="852"/>
      <c r="CR72" s="852"/>
      <c r="CS72" s="852"/>
      <c r="CT72" s="852"/>
      <c r="CU72" s="852"/>
      <c r="CV72" s="852"/>
      <c r="CW72" s="852"/>
      <c r="CX72" s="853"/>
      <c r="CZ72" s="841"/>
      <c r="DA72" s="842"/>
      <c r="DB72" s="842"/>
      <c r="DC72" s="842"/>
      <c r="DD72" s="842"/>
      <c r="DE72" s="842"/>
      <c r="DF72" s="842"/>
      <c r="DG72" s="842"/>
      <c r="DH72" s="842"/>
      <c r="DI72" s="842"/>
      <c r="DJ72" s="842"/>
      <c r="DK72" s="842"/>
      <c r="DL72" s="842"/>
      <c r="DM72" s="842"/>
      <c r="DN72" s="842"/>
      <c r="DO72" s="842"/>
      <c r="DP72" s="842"/>
      <c r="DQ72" s="842"/>
      <c r="DR72" s="842"/>
      <c r="DS72" s="842"/>
      <c r="DT72" s="842"/>
      <c r="DU72" s="842"/>
      <c r="DV72" s="842"/>
      <c r="DW72" s="842"/>
      <c r="DX72" s="842"/>
      <c r="DY72" s="842"/>
      <c r="DZ72" s="842"/>
      <c r="EA72" s="842"/>
      <c r="EB72" s="842"/>
      <c r="EC72" s="842"/>
      <c r="ED72" s="842"/>
      <c r="EE72" s="842"/>
      <c r="EF72" s="842"/>
      <c r="EG72" s="842"/>
      <c r="EH72" s="842"/>
      <c r="EI72" s="842"/>
      <c r="EJ72" s="842"/>
      <c r="EK72" s="842"/>
      <c r="EL72" s="842"/>
      <c r="EM72" s="842"/>
      <c r="EN72" s="842"/>
      <c r="EO72" s="842"/>
      <c r="EP72" s="842"/>
      <c r="EQ72" s="842"/>
      <c r="ER72" s="842"/>
      <c r="ES72" s="842"/>
      <c r="ET72" s="842"/>
      <c r="EU72" s="842"/>
      <c r="EV72" s="842"/>
      <c r="EW72" s="842"/>
      <c r="EX72" s="842"/>
      <c r="EY72" s="842"/>
      <c r="EZ72" s="842"/>
      <c r="FA72" s="843"/>
    </row>
    <row r="73" spans="1:157" ht="12.75" thickTop="1">
      <c r="C73" s="813" t="s">
        <v>693</v>
      </c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5"/>
    </row>
    <row r="74" spans="1:157" ht="8.25" customHeight="1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</row>
    <row r="75" spans="1:157" ht="19.5" customHeight="1">
      <c r="CX75" s="222">
        <f>LEN(C67)</f>
        <v>0</v>
      </c>
    </row>
    <row r="76" spans="1:157" ht="19.5" customHeight="1"/>
    <row r="77" spans="1:157" ht="19.5" customHeight="1"/>
    <row r="78" spans="1:157" ht="19.5" customHeight="1"/>
    <row r="79" spans="1:157" ht="19.5" customHeight="1"/>
    <row r="80" spans="1:157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sheetProtection sheet="1" objects="1" scenarios="1" selectLockedCells="1"/>
  <mergeCells count="114">
    <mergeCell ref="U39:AF39"/>
    <mergeCell ref="AG39:AJ39"/>
    <mergeCell ref="AK39:AZ39"/>
    <mergeCell ref="BA39:BD39"/>
    <mergeCell ref="BE39:BT39"/>
    <mergeCell ref="E61:N61"/>
    <mergeCell ref="BO24:CD24"/>
    <mergeCell ref="CZ69:FA72"/>
    <mergeCell ref="CZ67:FA68"/>
    <mergeCell ref="AR37:BG37"/>
    <mergeCell ref="BH37:BW37"/>
    <mergeCell ref="BG42:CX42"/>
    <mergeCell ref="AE47:AV47"/>
    <mergeCell ref="AE46:AV46"/>
    <mergeCell ref="AY54:BB54"/>
    <mergeCell ref="C67:CX72"/>
    <mergeCell ref="E64:N64"/>
    <mergeCell ref="Q64:AP64"/>
    <mergeCell ref="AU64:BT64"/>
    <mergeCell ref="BY64:CX64"/>
    <mergeCell ref="E62:N62"/>
    <mergeCell ref="Q62:AP62"/>
    <mergeCell ref="AU62:BT62"/>
    <mergeCell ref="E39:T39"/>
    <mergeCell ref="AR19:BB19"/>
    <mergeCell ref="BT19:CD19"/>
    <mergeCell ref="D19:N19"/>
    <mergeCell ref="AF19:AP19"/>
    <mergeCell ref="BH19:BR19"/>
    <mergeCell ref="A26:K26"/>
    <mergeCell ref="C73:CX73"/>
    <mergeCell ref="C30:CX31"/>
    <mergeCell ref="C42:BD42"/>
    <mergeCell ref="BG44:CX51"/>
    <mergeCell ref="C21:AC21"/>
    <mergeCell ref="AD21:AP21"/>
    <mergeCell ref="AQ21:CX21"/>
    <mergeCell ref="C22:CX22"/>
    <mergeCell ref="P19:Z19"/>
    <mergeCell ref="BY62:CX62"/>
    <mergeCell ref="E63:N63"/>
    <mergeCell ref="Q63:AP63"/>
    <mergeCell ref="A64:D64"/>
    <mergeCell ref="A37:D37"/>
    <mergeCell ref="AU63:BT63"/>
    <mergeCell ref="BY63:CX63"/>
    <mergeCell ref="D46:L46"/>
    <mergeCell ref="A39:D39"/>
    <mergeCell ref="A2:CX2"/>
    <mergeCell ref="AU5:BH5"/>
    <mergeCell ref="AU6:BH6"/>
    <mergeCell ref="AU7:BH7"/>
    <mergeCell ref="CU7:CX7"/>
    <mergeCell ref="BJ5:CX5"/>
    <mergeCell ref="BJ6:CX6"/>
    <mergeCell ref="BJ7:CT7"/>
    <mergeCell ref="D15:N15"/>
    <mergeCell ref="AF15:AP15"/>
    <mergeCell ref="BH15:BR15"/>
    <mergeCell ref="A9:CX9"/>
    <mergeCell ref="A11:CX11"/>
    <mergeCell ref="P15:Z15"/>
    <mergeCell ref="AR15:BB15"/>
    <mergeCell ref="BT15:CD15"/>
    <mergeCell ref="E37:T37"/>
    <mergeCell ref="AR36:BG36"/>
    <mergeCell ref="A35:D35"/>
    <mergeCell ref="A33:D33"/>
    <mergeCell ref="E35:T35"/>
    <mergeCell ref="AU35:CX35"/>
    <mergeCell ref="E33:T33"/>
    <mergeCell ref="U34:AD34"/>
    <mergeCell ref="U35:AD35"/>
    <mergeCell ref="U36:AP36"/>
    <mergeCell ref="U37:AP37"/>
    <mergeCell ref="U33:AT33"/>
    <mergeCell ref="E28:T28"/>
    <mergeCell ref="U28:Z28"/>
    <mergeCell ref="A28:D28"/>
    <mergeCell ref="BH36:BW36"/>
    <mergeCell ref="AE35:AT35"/>
    <mergeCell ref="AE34:AT34"/>
    <mergeCell ref="AV33:BA33"/>
    <mergeCell ref="BN33:BS33"/>
    <mergeCell ref="BT33:BV33"/>
    <mergeCell ref="BW33:CD33"/>
    <mergeCell ref="AU34:CU34"/>
    <mergeCell ref="BB33:BL33"/>
    <mergeCell ref="BY60:CX60"/>
    <mergeCell ref="AU60:BT60"/>
    <mergeCell ref="AU61:BT61"/>
    <mergeCell ref="BY61:CX61"/>
    <mergeCell ref="BW54:BZ54"/>
    <mergeCell ref="BW57:BZ57"/>
    <mergeCell ref="CU57:CX57"/>
    <mergeCell ref="CE57:CT57"/>
    <mergeCell ref="BG54:BV54"/>
    <mergeCell ref="AI57:AX57"/>
    <mergeCell ref="BG57:BV57"/>
    <mergeCell ref="AI54:AX54"/>
    <mergeCell ref="Q61:AP61"/>
    <mergeCell ref="AY57:BB57"/>
    <mergeCell ref="AE44:BD44"/>
    <mergeCell ref="D47:T47"/>
    <mergeCell ref="A61:D61"/>
    <mergeCell ref="A62:D62"/>
    <mergeCell ref="A63:D63"/>
    <mergeCell ref="M46:AC46"/>
    <mergeCell ref="AE45:BD45"/>
    <mergeCell ref="D49:BD49"/>
    <mergeCell ref="D51:BD51"/>
    <mergeCell ref="Q60:AP60"/>
    <mergeCell ref="D44:AC44"/>
    <mergeCell ref="D45:AC45"/>
  </mergeCells>
  <phoneticPr fontId="4"/>
  <conditionalFormatting sqref="CZ69:FA72">
    <cfRule type="expression" dxfId="3" priority="3">
      <formula>$CZ$69=""</formula>
    </cfRule>
  </conditionalFormatting>
  <conditionalFormatting sqref="CY33:DB33">
    <cfRule type="expression" dxfId="2" priority="2">
      <formula>$U$28="無し"</formula>
    </cfRule>
  </conditionalFormatting>
  <conditionalFormatting sqref="A32:CX40 A30:C30 A31:B31">
    <cfRule type="expression" dxfId="1" priority="1">
      <formula>$U$28="無し"</formula>
    </cfRule>
  </conditionalFormatting>
  <dataValidations count="3">
    <dataValidation imeMode="halfAlpha" allowBlank="1" showInputMessage="1" showErrorMessage="1" sqref="P19:Z19 AR19:BB19 BT19:CD19 AI54 BN33 U39:AF39 AK39:AZ39 BE39:BT39 AE47:AV47 BG54 BW33 CE57 BG57 AI57"/>
    <dataValidation imeMode="fullKatakana" allowBlank="1" showInputMessage="1" showErrorMessage="1" sqref="D49:BD49"/>
    <dataValidation type="custom" operator="lessThanOrEqual" allowBlank="1" showInputMessage="1" showErrorMessage="1" errorTitle="文字数超過" error="セル内は改行（Alt + Enter）禁止です。文章は改行せずに入力してください。" sqref="C67:CX72">
      <formula1>COUNTIF(INDIRECT("RC",0),"*"&amp;CHAR(10)&amp;"*")=0</formula1>
    </dataValidation>
  </dataValidations>
  <hyperlinks>
    <hyperlink ref="AD21" r:id="rId1"/>
  </hyperlinks>
  <pageMargins left="0.70866141732283472" right="0.70866141732283472" top="0.47244094488188981" bottom="0.15748031496062992" header="0.31496062992125984" footer="0.31496062992125984"/>
  <pageSetup paperSize="9" orientation="portrait" blackAndWhite="1" r:id="rId2"/>
  <headerFooter>
    <oddHeader>&amp;R(様式5-1)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'（選択リスト）'!$G$3:$G$4</xm:f>
          </x14:formula1>
          <xm:sqref>U28:Z28</xm:sqref>
        </x14:dataValidation>
        <x14:dataValidation type="list" allowBlank="1" showInputMessage="1" showErrorMessage="1">
          <x14:formula1>
            <xm:f>'（選択リスト）'!$Q$3:$Q$82</xm:f>
          </x14:formula1>
          <xm:sqref>BY61:CX64</xm:sqref>
        </x14:dataValidation>
        <x14:dataValidation type="list" allowBlank="1" showInputMessage="1" showErrorMessage="1">
          <x14:formula1>
            <xm:f>'（選択リスト）'!$J$3:$J$32</xm:f>
          </x14:formula1>
          <xm:sqref>Q61:AP64</xm:sqref>
        </x14:dataValidation>
        <x14:dataValidation type="list" allowBlank="1" showInputMessage="1" showErrorMessage="1">
          <x14:formula1>
            <xm:f>'（選択リスト）'!$B$3</xm:f>
          </x14:formula1>
          <xm:sqref>P15:Z15 AR15:BB15 BT15:CD15</xm:sqref>
        </x14:dataValidation>
        <x14:dataValidation type="list" allowBlank="1" showInputMessage="1" showErrorMessage="1">
          <x14:formula1>
            <xm:f>'（選択リスト）'!$O$3:$O$59</xm:f>
          </x14:formula1>
          <xm:sqref>AU61:BT64</xm:sqref>
        </x14:dataValidation>
        <x14:dataValidation type="list" allowBlank="1" showInputMessage="1" showErrorMessage="1">
          <x14:formula1>
            <xm:f>'（選択リスト）'!$S$3:$S$5</xm:f>
          </x14:formula1>
          <xm:sqref>BO24</xm:sqref>
        </x14:dataValidation>
        <x14:dataValidation type="list" allowBlank="1" showInputMessage="1" showErrorMessage="1">
          <x14:formula1>
            <xm:f>'（選択リスト）'!$R$3:$R$6</xm:f>
          </x14:formula1>
          <xm:sqref>D47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9"/>
  <sheetViews>
    <sheetView view="pageBreakPreview" topLeftCell="A3" zoomScale="265" zoomScaleNormal="295" zoomScaleSheetLayoutView="265" workbookViewId="0">
      <selection activeCell="B5" sqref="B5"/>
    </sheetView>
  </sheetViews>
  <sheetFormatPr defaultRowHeight="13.5"/>
  <cols>
    <col min="1" max="1" width="0.25" style="178" customWidth="1"/>
    <col min="2" max="2" width="15.375" style="178" customWidth="1"/>
    <col min="3" max="3" width="0.25" style="178" customWidth="1"/>
    <col min="4" max="66" width="1.125" style="178" customWidth="1"/>
    <col min="67" max="95" width="8.5" style="178" customWidth="1"/>
    <col min="96" max="126" width="8.75" style="178" customWidth="1"/>
    <col min="127" max="16384" width="9" style="178"/>
  </cols>
  <sheetData>
    <row r="1" spans="1:78" s="193" customFormat="1" ht="204" hidden="1">
      <c r="A1" s="182"/>
      <c r="B1" s="174" t="s">
        <v>607</v>
      </c>
      <c r="C1" s="183" t="s">
        <v>487</v>
      </c>
      <c r="D1" s="184" t="s">
        <v>669</v>
      </c>
      <c r="E1" s="185" t="s">
        <v>518</v>
      </c>
      <c r="F1" s="185" t="s">
        <v>519</v>
      </c>
      <c r="G1" s="185" t="s">
        <v>520</v>
      </c>
      <c r="H1" s="185" t="s">
        <v>521</v>
      </c>
      <c r="I1" s="185" t="s">
        <v>522</v>
      </c>
      <c r="J1" s="185" t="s">
        <v>523</v>
      </c>
      <c r="K1" s="186" t="s">
        <v>524</v>
      </c>
      <c r="L1" s="187" t="s">
        <v>525</v>
      </c>
      <c r="M1" s="184" t="s">
        <v>488</v>
      </c>
      <c r="N1" s="174" t="s">
        <v>489</v>
      </c>
      <c r="O1" s="174" t="s">
        <v>85</v>
      </c>
      <c r="P1" s="174" t="s">
        <v>490</v>
      </c>
      <c r="Q1" s="187" t="s">
        <v>526</v>
      </c>
      <c r="R1" s="184" t="s">
        <v>491</v>
      </c>
      <c r="S1" s="174" t="s">
        <v>492</v>
      </c>
      <c r="T1" s="174" t="s">
        <v>493</v>
      </c>
      <c r="U1" s="184" t="s">
        <v>494</v>
      </c>
      <c r="V1" s="174" t="s">
        <v>668</v>
      </c>
      <c r="W1" s="187" t="s">
        <v>527</v>
      </c>
      <c r="X1" s="175" t="s">
        <v>532</v>
      </c>
      <c r="Y1" s="175" t="s">
        <v>495</v>
      </c>
      <c r="Z1" s="175" t="s">
        <v>496</v>
      </c>
      <c r="AA1" s="175" t="s">
        <v>183</v>
      </c>
      <c r="AB1" s="175" t="s">
        <v>193</v>
      </c>
      <c r="AC1" s="175" t="s">
        <v>199</v>
      </c>
      <c r="AD1" s="175" t="s">
        <v>167</v>
      </c>
      <c r="AE1" s="188" t="s">
        <v>782</v>
      </c>
      <c r="AF1" s="175" t="s">
        <v>497</v>
      </c>
      <c r="AG1" s="175" t="s">
        <v>498</v>
      </c>
      <c r="AH1" s="175" t="s">
        <v>499</v>
      </c>
      <c r="AI1" s="175" t="s">
        <v>500</v>
      </c>
      <c r="AJ1" s="175" t="s">
        <v>501</v>
      </c>
      <c r="AK1" s="175" t="s">
        <v>502</v>
      </c>
      <c r="AL1" s="175" t="s">
        <v>503</v>
      </c>
      <c r="AM1" s="175" t="s">
        <v>504</v>
      </c>
      <c r="AN1" s="175" t="s">
        <v>505</v>
      </c>
      <c r="AO1" s="175" t="s">
        <v>506</v>
      </c>
      <c r="AP1" s="175" t="s">
        <v>507</v>
      </c>
      <c r="AQ1" s="175" t="s">
        <v>508</v>
      </c>
      <c r="AR1" s="175" t="s">
        <v>509</v>
      </c>
      <c r="AS1" s="175" t="s">
        <v>510</v>
      </c>
      <c r="AT1" s="175" t="s">
        <v>511</v>
      </c>
      <c r="AU1" s="175" t="s">
        <v>512</v>
      </c>
      <c r="AV1" s="175" t="s">
        <v>513</v>
      </c>
      <c r="AW1" s="175" t="s">
        <v>514</v>
      </c>
      <c r="AX1" s="175" t="s">
        <v>515</v>
      </c>
      <c r="AY1" s="175" t="s">
        <v>516</v>
      </c>
      <c r="AZ1" s="175" t="s">
        <v>517</v>
      </c>
      <c r="BA1" s="189" t="s">
        <v>605</v>
      </c>
      <c r="BB1" s="189" t="s">
        <v>606</v>
      </c>
      <c r="BC1" s="190" t="s">
        <v>667</v>
      </c>
      <c r="BD1" s="176" t="s">
        <v>608</v>
      </c>
      <c r="BE1" s="176" t="s">
        <v>786</v>
      </c>
      <c r="BF1" s="176" t="s">
        <v>784</v>
      </c>
      <c r="BG1" s="191" t="s">
        <v>782</v>
      </c>
      <c r="BH1" s="191" t="s">
        <v>783</v>
      </c>
      <c r="BI1" s="176" t="s">
        <v>183</v>
      </c>
      <c r="BJ1" s="176" t="s">
        <v>193</v>
      </c>
      <c r="BK1" s="176" t="s">
        <v>199</v>
      </c>
      <c r="BL1" s="176" t="s">
        <v>167</v>
      </c>
      <c r="BM1" s="177" t="s">
        <v>666</v>
      </c>
      <c r="BN1" s="177" t="s">
        <v>787</v>
      </c>
      <c r="BO1" s="192" t="s">
        <v>528</v>
      </c>
      <c r="BP1" s="192"/>
      <c r="BQ1" s="177" t="s">
        <v>183</v>
      </c>
      <c r="BR1" s="177" t="s">
        <v>193</v>
      </c>
      <c r="BS1" s="177" t="s">
        <v>199</v>
      </c>
      <c r="BT1" s="177" t="s">
        <v>167</v>
      </c>
      <c r="BU1" s="194" t="s">
        <v>676</v>
      </c>
      <c r="BV1" s="195" t="s">
        <v>677</v>
      </c>
      <c r="BW1" s="194" t="s">
        <v>678</v>
      </c>
      <c r="BX1" s="194" t="s">
        <v>679</v>
      </c>
      <c r="BY1" s="194" t="s">
        <v>680</v>
      </c>
      <c r="BZ1" s="194" t="s">
        <v>681</v>
      </c>
    </row>
    <row r="2" spans="1:78" hidden="1">
      <c r="A2" s="178" t="str">
        <f>CONCATENATE('様式5-1'!P15,",",'様式5-1'!AR15,",",'様式5-1'!BT15,",")</f>
        <v>,,,</v>
      </c>
      <c r="B2" s="178" t="str">
        <f>CONCATENATE('様式5-1'!P19,",")</f>
        <v>,</v>
      </c>
      <c r="C2" s="178" t="str">
        <f>CONCATENATE(DBCS('様式5-1'!BJ6),",")</f>
        <v>０,</v>
      </c>
      <c r="D2" s="178" t="str">
        <f>CONCATENATE(IF('様式5-1'!U28="有り",CONCATENATE('様式5-1'!U39,"-",'様式5-1'!AK39,"-",'様式5-1'!BE39),CONCATENATE('様式1(共通様式)'!Z36,"-",'様式1(共通様式)'!AP36,"-",'様式1(共通様式)'!BJ36)),",")</f>
        <v>--,</v>
      </c>
      <c r="E2" s="178" t="str">
        <f>CONCATENATE(IF('様式5-1'!U28="有り",CONCATENATE('様式5-1'!BN33,"-",'様式5-1'!BW33),CONCATENATE('様式1(共通様式)'!Z15,"-",'様式1(共通様式)'!AM15)),",")</f>
        <v>-,</v>
      </c>
      <c r="F2" s="178" t="str">
        <f>CONCATENATE(DBCS(IF('様式5-1'!U28="有り",CONCATENATE('様式5-1'!U35,'様式5-1'!AE35,'様式5-1'!AU35),CONCATENATE('様式1(共通様式)'!Z19,'様式1(共通様式)'!AX19,'様式1(共通様式)'!BZ19))),",")</f>
        <v>,</v>
      </c>
      <c r="G2" s="178" t="str">
        <f>CONCATENATE(IF('様式5-1'!U28="有り",'様式5-1'!AE35,'様式1(共通様式)'!AX19),",")</f>
        <v>,</v>
      </c>
      <c r="H2" s="178" t="str">
        <f>CONCATENATE(IF('様式5-1'!U28="有り",'様式5-1'!U33,""),",")</f>
        <v>,</v>
      </c>
      <c r="I2" s="178" t="str">
        <f>CONCATENATE(IF('様式5-1'!U28="有り",CONCATENATE('様式5-1'!U37,"　",'様式5-1'!AR37,"　",'様式5-1'!BH37),CONCATENATE('様式1(共通様式)'!Z27,"　",'様式1(共通様式)'!AF32,"　",'様式1(共通様式)'!BO32)),",")</f>
        <v>　　,</v>
      </c>
      <c r="J2" s="178" t="str">
        <f>CONCATENATE(IF('様式5-1'!U28="有り",CONCATENATE('様式1(共通様式)'!Z19,'様式1(共通様式)'!AX19,'様式1(共通様式)'!BZ19),"本店"),",")</f>
        <v>本店,</v>
      </c>
      <c r="K2" s="178" t="s">
        <v>531</v>
      </c>
      <c r="L2" s="178" t="str">
        <f>CONCATENATE('様式1(共通様式)'!Z53,"@",'様式1(共通様式)'!CT53,",")</f>
        <v>@,</v>
      </c>
      <c r="M2" s="178" t="str">
        <f>CONCATENATE(DBCS('様式1(共通様式)'!AI22),",")</f>
        <v>,</v>
      </c>
      <c r="N2" s="178" t="str">
        <f>CONCATENATE(IF('様式5-1'!U28="有り","有","無"),",")</f>
        <v>無,</v>
      </c>
      <c r="O2" s="178" t="str">
        <f>CONCATENATE('様式1(共通様式)'!Z83,",")</f>
        <v>,</v>
      </c>
      <c r="P2" s="178" t="str">
        <f>CONCATENATE('様式1(共通様式)'!DC89,",")</f>
        <v>,</v>
      </c>
      <c r="Q2" s="178" t="str">
        <f>IF('様式1(共通様式)'!CI2="",",",CONCATENATE(TEXT('様式1(共通様式)'!CI2,"0000000000000"),","))</f>
        <v>,</v>
      </c>
      <c r="R2" s="179" t="str">
        <f>CONCATENATE('様式5-1'!AI54,",")</f>
        <v>,</v>
      </c>
      <c r="S2" s="178" t="str">
        <f>CONCATENATE('様式5-1'!BG54,",")</f>
        <v>,</v>
      </c>
      <c r="T2" s="179" t="str">
        <f>CONCATENATE('様式5-1'!AI57,",")</f>
        <v>,</v>
      </c>
      <c r="U2" s="178" t="s">
        <v>531</v>
      </c>
      <c r="V2" s="178" t="s">
        <v>531</v>
      </c>
      <c r="W2" s="178" t="s">
        <v>531</v>
      </c>
      <c r="X2" s="178" t="str">
        <f>CONCATENATE('様式2-1'!EP40,'様式2-1'!ER40,'様式2-1'!EO39,",")</f>
        <v>,</v>
      </c>
      <c r="Y2" s="178" t="str">
        <f>CONCATENATE('様式2-1'!EP40,",")</f>
        <v>,</v>
      </c>
      <c r="Z2" s="178" t="str">
        <f>CONCATENATE('様式2-1'!ER40,",")</f>
        <v>,</v>
      </c>
      <c r="AA2" s="178" t="str">
        <f>IFERROR(CONCATENATE(VLOOKUP(VALUE(LEFT('様式5-1'!Q61,2)),'（選択リスト）'!$H$3:$I$31,2,0),","),",")</f>
        <v>,</v>
      </c>
      <c r="AB2" s="178" t="str">
        <f>IFERROR(CONCATENATE(VLOOKUP(VALUE(LEFT('様式5-1'!Q62,2)),'（選択リスト）'!$H$3:$I$31,2,0),","),",")</f>
        <v>,</v>
      </c>
      <c r="AC2" s="178" t="str">
        <f>IFERROR(CONCATENATE(VLOOKUP(VALUE(LEFT('様式5-1'!Q63,2)),'（選択リスト）'!$H$3:$I$31,2,0),","),",")</f>
        <v>,</v>
      </c>
      <c r="AD2" s="178" t="str">
        <f>IFERROR(CONCATENATE(VLOOKUP(VALUE(LEFT('様式5-1'!Q64,2)),'（選択リスト）'!$H$3:$I$31,2,0),","),",")</f>
        <v>,</v>
      </c>
      <c r="AE2" s="178" t="str">
        <f>IFERROR(CONCATENATE('様式2-1'!EU40,","),"")</f>
        <v>,</v>
      </c>
      <c r="AF2" s="178" t="s">
        <v>604</v>
      </c>
      <c r="AG2" s="178" t="str">
        <f>AA2</f>
        <v>,</v>
      </c>
      <c r="AH2" s="178" t="str">
        <f>IFERROR(CONCATENATE(IF(VLOOKUP(VALUE(LEFT('様式5-1'!Q61,2)),'様式2-1'!$EO$10:$ET$39,2,0)="","特定","一般"),","),",")</f>
        <v>,</v>
      </c>
      <c r="AI2" s="178" t="str">
        <f>IFERROR(CONCATENATE(IF(VLOOKUP(VALUE(LEFT('様式5-1'!Q61,2)),'様式2-1'!$EO$10:$ET$39,2,0)="",VLOOKUP(VALUE(LEFT('様式5-1'!Q61,2)),'様式2-1'!$EO$10:$ET$39,5,0),VLOOKUP(VALUE(LEFT('様式5-1'!Q61,2)),'様式2-1'!$EO$10:$ET$39,3,0)),","),",")</f>
        <v>,</v>
      </c>
      <c r="AJ2" s="178" t="str">
        <f>IFERROR(CONCATENATE(VLOOKUP(VALUE(LEFT('様式5-1'!Q61,2)),'様式2-1'!EO10:ET39,6,0),","),",")</f>
        <v>,</v>
      </c>
      <c r="AK2" s="178" t="s">
        <v>604</v>
      </c>
      <c r="AL2" s="178" t="str">
        <f>AB2</f>
        <v>,</v>
      </c>
      <c r="AM2" s="178" t="str">
        <f>IFERROR(CONCATENATE(IF(VLOOKUP(VALUE(LEFT('様式5-1'!Q62,2)),'様式2-1'!$EO$10:$ET$39,2,0)="","特定","一般"),","),",")</f>
        <v>,</v>
      </c>
      <c r="AN2" s="178" t="str">
        <f>IFERROR(CONCATENATE(IF(VLOOKUP(VALUE(LEFT('様式5-1'!Q62,2)),'様式2-1'!$EO$10:$ET$39,2,0)="",VLOOKUP(VALUE(LEFT('様式5-1'!Q62,2)),'様式2-1'!$EO$10:$ET$39,5,0),VLOOKUP(VALUE(LEFT('様式5-1'!Q62,2)),'様式2-1'!$EO$10:$ET$39,3,0)),","),",")</f>
        <v>,</v>
      </c>
      <c r="AO2" s="178" t="str">
        <f>IFERROR(CONCATENATE(VLOOKUP(VALUE(LEFT('様式5-1'!Q62,2)),'様式2-1'!EO10:ET39,6,0),","),",")</f>
        <v>,</v>
      </c>
      <c r="AP2" s="178" t="s">
        <v>604</v>
      </c>
      <c r="AQ2" s="178" t="str">
        <f>AC2</f>
        <v>,</v>
      </c>
      <c r="AR2" s="178" t="str">
        <f>IFERROR(CONCATENATE(IF(VLOOKUP(VALUE(LEFT('様式5-1'!Q63,2)),'様式2-1'!$EO$10:$ET$39,2,0)="","特定","一般"),","),",")</f>
        <v>,</v>
      </c>
      <c r="AS2" s="178" t="str">
        <f>IFERROR(CONCATENATE(IF(VLOOKUP(VALUE(LEFT('様式5-1'!Q63,2)),'様式2-1'!$EO$10:$ET$39,2,0)="",VLOOKUP(VALUE(LEFT('様式5-1'!Q63,2)),'様式2-1'!$EO$10:$ET$39,5,0),VLOOKUP(VALUE(LEFT('様式5-1'!Q63,2)),'様式2-1'!$EO$10:$ET$39,3,0)),","),",")</f>
        <v>,</v>
      </c>
      <c r="AT2" s="178" t="str">
        <f>IFERROR(CONCATENATE(VLOOKUP(VALUE(LEFT('様式5-1'!Q63,2)),'様式2-1'!EO10:ET39,6,0),","),",")</f>
        <v>,</v>
      </c>
      <c r="AU2" s="178" t="s">
        <v>604</v>
      </c>
      <c r="AV2" s="178" t="str">
        <f>AD2</f>
        <v>,</v>
      </c>
      <c r="AW2" s="178" t="str">
        <f>IFERROR(CONCATENATE(IF(VLOOKUP(VALUE(LEFT('様式5-1'!Q64,2)),'様式2-1'!$EO$10:$ET$39,2,0)="","特定","一般"),","),",")</f>
        <v>,</v>
      </c>
      <c r="AX2" s="178" t="str">
        <f>IFERROR(CONCATENATE(IF(VLOOKUP(VALUE(LEFT('様式5-1'!Q64,2)),'様式2-1'!$EO$10:$ET$39,2,0)="",VLOOKUP(VALUE(LEFT('様式5-1'!Q64,2)),'様式2-1'!$EO$10:$ET$39,5,0),VLOOKUP(VALUE(LEFT('様式5-1'!Q64,2)),'様式2-1'!$EO$10:$ET$39,3,0)),","),",")</f>
        <v>,</v>
      </c>
      <c r="AY2" s="178" t="str">
        <f>IFERROR(CONCATENATE(VLOOKUP(VALUE(LEFT('様式5-1'!Q64,2)),'様式2-1'!EO10:ET39,6,0),","),",")</f>
        <v>,</v>
      </c>
      <c r="AZ2" s="178" t="s">
        <v>604</v>
      </c>
      <c r="BA2" s="178" t="str">
        <f>CONCATENATE('様式1(共通様式)'!Z19,",")</f>
        <v>,</v>
      </c>
      <c r="BB2" s="178" t="str">
        <f>CONCATENATE('様式1(共通様式)'!AX19,",")</f>
        <v>,</v>
      </c>
      <c r="BC2" s="178" t="str">
        <f>CONCATENATE(DBCS(LEFT('様式5-1'!C67,255)),DBCS(MID('様式5-1'!C67,256,255)),DBCS(MID('様式5-1'!C67,511,255)),DBCS(MID('様式5-1'!C67,766,255)),",")</f>
        <v>,</v>
      </c>
      <c r="BD2" s="178" t="str">
        <f>CONCATENATE('様式5-1'!AR19,",")</f>
        <v>,</v>
      </c>
      <c r="BE2" s="178" t="str">
        <f>CONCATENATE('様式5-1'!BG57,",")</f>
        <v>,</v>
      </c>
      <c r="BF2" s="178" t="str">
        <f>CONCATENATE(IFERROR(LEFT('様式3-1③'!FU19,LEN('様式3-1③'!FU19)-1),""),",")</f>
        <v>,</v>
      </c>
      <c r="BG2" s="178" t="str">
        <f>CONCATENATE('様式3-1①'!HI68,",")</f>
        <v>,</v>
      </c>
      <c r="BH2" s="178" t="str">
        <f>CONCATENATE(IFERROR(LEFT('様式3-1②'!GD12,LEN('様式3-1②'!GD12)-1),""),",")</f>
        <v>,</v>
      </c>
      <c r="BI2" s="178" t="str">
        <f>IFERROR(CONCATENATE(VLOOKUP('様式5-1'!AU61,'（選択リスト）'!$O$3:$P$59,2,0),","),",")</f>
        <v>,</v>
      </c>
      <c r="BJ2" s="178" t="str">
        <f>IFERROR(CONCATENATE(VLOOKUP('様式5-1'!AU62,'（選択リスト）'!$O$3:$P$59,2,0),","),",")</f>
        <v>,</v>
      </c>
      <c r="BK2" s="178" t="str">
        <f>IFERROR(CONCATENATE(VLOOKUP('様式5-1'!AU63,'（選択リスト）'!$O$3:$P$59,2,0),","),",")</f>
        <v>,</v>
      </c>
      <c r="BL2" s="178" t="str">
        <f>IFERROR(CONCATENATE(VLOOKUP('様式5-1'!AU64,'（選択リスト）'!$O$3:$P$59,2,0),","),",")</f>
        <v>,</v>
      </c>
      <c r="BM2" s="178" t="str">
        <f>CONCATENATE('様式5-1'!BT19,",")</f>
        <v>,</v>
      </c>
      <c r="BN2" s="178" t="str">
        <f>CONCATENATE('様式5-1'!CE57,",")</f>
        <v>,</v>
      </c>
      <c r="BO2" s="178" t="str">
        <f>CONCATENATE(IFERROR(LEFT('様式4-1'!GW9,LEN('様式4-1'!GW9)-1),""),",")</f>
        <v>,</v>
      </c>
      <c r="BP2" s="178" t="s">
        <v>604</v>
      </c>
      <c r="BQ2" s="178" t="str">
        <f>CONCATENATE('様式5-1'!BY61,",")</f>
        <v>,</v>
      </c>
      <c r="BR2" s="178" t="str">
        <f>CONCATENATE('様式5-1'!BY62,",")</f>
        <v>,</v>
      </c>
      <c r="BS2" s="178" t="str">
        <f>CONCATENATE('様式5-1'!BY63,",")</f>
        <v>,</v>
      </c>
      <c r="BT2" s="178" t="str">
        <f>CONCATENATE('様式5-1'!BY64,",")</f>
        <v>,</v>
      </c>
      <c r="BU2" s="178" t="str">
        <f>CONCATENATE(DBCS('様式5-1'!D45),",")</f>
        <v>,</v>
      </c>
      <c r="BV2" s="178" t="str">
        <f>CONCATENATE(DBCS('様式5-1'!AE45),",")</f>
        <v>,</v>
      </c>
      <c r="BW2" s="178" t="str">
        <f>CONCATENATE(LEFT('様式5-1'!D47,2),",")</f>
        <v>,</v>
      </c>
      <c r="BX2" s="178" t="str">
        <f>IF('様式5-1'!AE47="",",",CONCATENATE(TEXT('様式5-1'!AE47,"0000000"),","))</f>
        <v>,</v>
      </c>
      <c r="BY2" s="178" t="str">
        <f>CONCATENATE(DBCS('様式5-1'!D49),",")</f>
        <v>,</v>
      </c>
      <c r="BZ2" s="178" t="str">
        <f>CONCATENATE(DBCS('様式5-1'!D51),",")</f>
        <v>,</v>
      </c>
    </row>
    <row r="3" spans="1:78">
      <c r="B3" s="247" t="s">
        <v>797</v>
      </c>
      <c r="R3" s="179"/>
      <c r="T3" s="179"/>
    </row>
    <row r="4" spans="1:78" ht="7.5" customHeight="1" thickBot="1"/>
    <row r="5" spans="1:78" ht="13.5" customHeight="1" thickTop="1" thickBot="1">
      <c r="B5" s="246" t="str">
        <f>CONCATENATE("r5,",A2,B2,C2,D2,E2,F2,G2,H2,I2,J2,K2,L2,M2,N2,O2,P2,Q2,R2,S2,T2,U2,V2,W2,X2,Y2,Z2,AA2,AB2,AC2,AD2,AE2,AF2,AG2,AH2,AI2,AJ2,AK2,AL2,AM2,AN2,AO2,AP2,AQ2,AR2,AS2,AT2,AU2,AV2,AW2,AX2,AY2,AZ2,BA2,BB2,BC2,BD2,BE2,BF2,BG2,BH2,BI2,BJ2,BK2,BL2,BM2,BN2,BO2,BP2,BQ2,BR2,BS2,BT2,BU2,BV2,BW2,BX2,BY2,BZ2)</f>
        <v>r5,,,,,０,--,-,,,,　　,本店,,@,,無,,,,,,,,,,,,,,,,,,,,,,,,,,,,,,,,,,,,,,,,,,,,,,,,,,,,,,,,,,,,,,,,,</v>
      </c>
    </row>
    <row r="6" spans="1:78" ht="2.25" customHeight="1" thickTop="1"/>
    <row r="7" spans="1:78" ht="12.75" customHeight="1"/>
    <row r="8" spans="1:78" ht="5.25" customHeight="1"/>
    <row r="9" spans="1:78" ht="5.25" customHeight="1"/>
    <row r="10" spans="1:78" ht="5.25" customHeight="1"/>
    <row r="11" spans="1:78" ht="5.25" customHeight="1"/>
    <row r="12" spans="1:78" ht="5.25" customHeight="1"/>
    <row r="13" spans="1:78" ht="5.25" customHeight="1"/>
    <row r="14" spans="1:78" ht="5.25" customHeight="1"/>
    <row r="15" spans="1:78" ht="5.25" customHeight="1"/>
    <row r="16" spans="1:78" ht="5.25" customHeight="1"/>
    <row r="17" ht="5.25" customHeight="1"/>
    <row r="18" ht="5.25" customHeight="1"/>
    <row r="19" ht="5.25" customHeight="1"/>
    <row r="20" ht="5.25" customHeight="1"/>
    <row r="21" ht="5.25" customHeight="1"/>
    <row r="22" ht="5.25" customHeight="1"/>
    <row r="23" ht="5.25" customHeight="1"/>
    <row r="24" ht="5.25" customHeight="1"/>
    <row r="25" ht="5.25" customHeight="1"/>
    <row r="26" ht="5.25" customHeight="1"/>
    <row r="27" ht="5.25" customHeight="1"/>
    <row r="28" ht="5.25" customHeight="1"/>
    <row r="29" ht="5.25" customHeight="1"/>
    <row r="30" ht="5.25" customHeight="1"/>
    <row r="31" ht="5.25" customHeight="1"/>
    <row r="32" ht="5.25" customHeight="1"/>
    <row r="33" ht="5.25" customHeight="1"/>
    <row r="34" ht="5.25" customHeight="1"/>
    <row r="35" ht="5.25" customHeight="1"/>
    <row r="36" ht="5.25" customHeight="1"/>
    <row r="37" ht="5.25" customHeight="1"/>
    <row r="38" ht="5.25" customHeight="1"/>
    <row r="39" ht="5.25" customHeight="1"/>
    <row r="40" ht="5.25" customHeight="1"/>
    <row r="41" ht="5.25" customHeight="1"/>
    <row r="42" ht="5.25" customHeight="1"/>
    <row r="43" ht="5.25" customHeight="1"/>
    <row r="44" ht="5.25" customHeight="1"/>
    <row r="45" ht="5.25" customHeight="1"/>
    <row r="46" ht="5.25" customHeight="1"/>
    <row r="47" ht="5.25" customHeight="1"/>
    <row r="48" ht="5.25" customHeight="1"/>
    <row r="49" ht="5.25" customHeight="1"/>
    <row r="50" ht="5.25" customHeight="1"/>
    <row r="51" ht="5.25" customHeight="1"/>
    <row r="52" ht="5.25" customHeight="1"/>
    <row r="53" ht="5.25" customHeight="1"/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</sheetData>
  <sheetProtection sheet="1" selectLockedCells="1"/>
  <phoneticPr fontId="4"/>
  <conditionalFormatting sqref="B1">
    <cfRule type="duplicateValues" dxfId="0" priority="10"/>
  </conditionalFormatting>
  <hyperlinks>
    <hyperlink ref="B3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（選択リスト）</vt:lpstr>
      <vt:lpstr>様式1(共通様式)</vt:lpstr>
      <vt:lpstr>様式2-1</vt:lpstr>
      <vt:lpstr>様式3-1①</vt:lpstr>
      <vt:lpstr>様式3-1②</vt:lpstr>
      <vt:lpstr>様式3-1③</vt:lpstr>
      <vt:lpstr>様式4-1</vt:lpstr>
      <vt:lpstr>様式5-1</vt:lpstr>
      <vt:lpstr>電子申請用（印刷不要）</vt:lpstr>
      <vt:lpstr>'電子申請用（印刷不要）'!Print_Area</vt:lpstr>
      <vt:lpstr>'様式1(共通様式)'!Print_Area</vt:lpstr>
      <vt:lpstr>'様式2-1'!Print_Area</vt:lpstr>
      <vt:lpstr>'様式3-1①'!Print_Area</vt:lpstr>
      <vt:lpstr>'様式3-1②'!Print_Area</vt:lpstr>
      <vt:lpstr>'様式3-1③'!Print_Area</vt:lpstr>
      <vt:lpstr>'様式4-1'!Print_Area</vt:lpstr>
      <vt:lpstr>'様式5-1'!Print_Area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2023-11-30T08:13:24Z</cp:lastPrinted>
  <dcterms:created xsi:type="dcterms:W3CDTF">2023-08-28T07:04:22Z</dcterms:created>
  <dcterms:modified xsi:type="dcterms:W3CDTF">2023-11-30T08:13:55Z</dcterms:modified>
</cp:coreProperties>
</file>